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Приложение!$A$1:$J$39</definedName>
  </definedNames>
  <calcPr calcId="125725"/>
</workbook>
</file>

<file path=xl/calcChain.xml><?xml version="1.0" encoding="utf-8"?>
<calcChain xmlns="http://schemas.openxmlformats.org/spreadsheetml/2006/main">
  <c r="E16" i="2"/>
  <c r="H36" l="1"/>
  <c r="J35"/>
  <c r="I35"/>
  <c r="H34"/>
  <c r="H33"/>
  <c r="H32"/>
  <c r="J31"/>
  <c r="I31"/>
  <c r="H30"/>
  <c r="H29"/>
  <c r="H28"/>
  <c r="H27"/>
  <c r="H26"/>
  <c r="J24"/>
  <c r="H25"/>
  <c r="H23"/>
  <c r="H22"/>
  <c r="H21"/>
  <c r="H20"/>
  <c r="H19"/>
  <c r="H18"/>
  <c r="H17"/>
  <c r="H16"/>
  <c r="J14"/>
  <c r="I14"/>
  <c r="D24"/>
  <c r="B30"/>
  <c r="E30"/>
  <c r="I24" l="1"/>
  <c r="H31"/>
  <c r="H24"/>
  <c r="H35"/>
  <c r="I12"/>
  <c r="I11" s="1"/>
  <c r="J12"/>
  <c r="J11" s="1"/>
  <c r="H15"/>
  <c r="H14" s="1"/>
  <c r="E29"/>
  <c r="B29"/>
  <c r="H12" l="1"/>
  <c r="H11" s="1"/>
  <c r="C34"/>
  <c r="D34"/>
  <c r="F34"/>
  <c r="E28"/>
  <c r="B28"/>
  <c r="F26"/>
  <c r="C26"/>
  <c r="C24" s="1"/>
  <c r="F24"/>
  <c r="G24"/>
  <c r="F21"/>
  <c r="G21"/>
  <c r="D31" l="1"/>
  <c r="D19"/>
  <c r="C31"/>
  <c r="F31"/>
  <c r="G31"/>
  <c r="B16" l="1"/>
  <c r="B37"/>
  <c r="E18"/>
  <c r="D14"/>
  <c r="B23"/>
  <c r="E23"/>
  <c r="F35"/>
  <c r="G35"/>
  <c r="D35"/>
  <c r="B36"/>
  <c r="B26"/>
  <c r="B25"/>
  <c r="G14"/>
  <c r="E15"/>
  <c r="B15"/>
  <c r="E37"/>
  <c r="E39"/>
  <c r="E38" s="1"/>
  <c r="G38"/>
  <c r="F38"/>
  <c r="E34"/>
  <c r="E33"/>
  <c r="E32"/>
  <c r="E27"/>
  <c r="E26"/>
  <c r="E22"/>
  <c r="E21"/>
  <c r="E20"/>
  <c r="E19"/>
  <c r="E17"/>
  <c r="B39"/>
  <c r="B38" s="1"/>
  <c r="C38"/>
  <c r="D38"/>
  <c r="B33"/>
  <c r="B32"/>
  <c r="B21"/>
  <c r="B20"/>
  <c r="B19"/>
  <c r="B17"/>
  <c r="B34"/>
  <c r="B22"/>
  <c r="B27"/>
  <c r="C14"/>
  <c r="F14"/>
  <c r="C35"/>
  <c r="B18"/>
  <c r="E36"/>
  <c r="E25"/>
  <c r="E24" l="1"/>
  <c r="B24"/>
  <c r="B31"/>
  <c r="E31"/>
  <c r="E35"/>
  <c r="D12"/>
  <c r="D11" s="1"/>
  <c r="F12"/>
  <c r="F11" s="1"/>
  <c r="B35"/>
  <c r="C12"/>
  <c r="C11" s="1"/>
  <c r="B14"/>
  <c r="E14"/>
  <c r="G12"/>
  <c r="G11" s="1"/>
  <c r="B12" l="1"/>
  <c r="B11" s="1"/>
  <c r="E12"/>
  <c r="E11" s="1"/>
</calcChain>
</file>

<file path=xl/sharedStrings.xml><?xml version="1.0" encoding="utf-8"?>
<sst xmlns="http://schemas.openxmlformats.org/spreadsheetml/2006/main" count="45" uniqueCount="39">
  <si>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</si>
  <si>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</si>
  <si>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</si>
  <si>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</si>
  <si>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</si>
  <si>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</si>
  <si>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</si>
  <si>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</si>
  <si>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</si>
  <si>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</si>
  <si>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</si>
  <si>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</si>
  <si>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</si>
  <si>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</si>
  <si>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</si>
  <si>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</si>
  <si>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</si>
  <si>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</si>
  <si>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</si>
  <si>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</si>
  <si>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</si>
  <si>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8.Субсидия на софинансирование муниципальных программ по работе с молодежью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</si>
  <si>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</si>
  <si>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</si>
  <si>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</si>
  <si>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</si>
  <si>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</si>
  <si>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</si>
  <si>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</si>
  <si>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</si>
  <si>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</si>
  <si>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</si>
  <si>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Субсидия за счет средств резервного фонда Правительства Ростовской области (пруды накопители)</t>
  </si>
  <si>
    <t>6. Субсидия на реализацию инициативных проектов</t>
  </si>
  <si>
    <t>Всего на 2026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</si>
  <si>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2024 и на плановый период 2025 и 2026 годов с долей местного бюджета</t>
  </si>
  <si>
    <t xml:space="preserve">"О бюджете Орловского района на 2024 год и на </t>
  </si>
  <si>
    <t>плановый период 2025 и 2026 годов"</t>
  </si>
  <si>
    <t>2. Субсидия на оснащение учреждений культуры современным оборудованием и программным обеспечением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</si>
</sst>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horizontal="right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0" fontId="5" fillId="0" borderId="0" xfId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164" fontId="7" fillId="0" borderId="2" xfId="1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W92"/>
  <sheetViews>
    <sheetView tabSelected="1" view="pageBreakPreview" topLeftCell="A26" zoomScale="75" zoomScaleNormal="70" zoomScaleSheetLayoutView="75" workbookViewId="0">
      <selection activeCell="H5" sqref="H1:H1048576"/>
    </sheetView>
  </sheetViews>
  <sheetFormatPr defaultColWidth="9.140625" defaultRowHeight="15.95" customHeight="1"/>
  <cols>
    <col min="1" max="1" width="44.140625" style="3" customWidth="1"/>
    <col min="2" max="2" width="14.5703125" style="1" customWidth="1"/>
    <col min="3" max="3" width="16" style="1" customWidth="1"/>
    <col min="4" max="4" width="11.28515625" style="1" customWidth="1"/>
    <col min="5" max="5" width="13.85546875" style="1" customWidth="1"/>
    <col min="6" max="6" width="14.140625" style="1" customWidth="1"/>
    <col min="7" max="7" width="14.28515625" style="1" customWidth="1"/>
    <col min="8" max="10" width="12.140625" style="1" bestFit="1" customWidth="1"/>
    <col min="11" max="12" width="9.140625" style="1"/>
    <col min="13" max="13" width="13.28515625" style="1" bestFit="1" customWidth="1"/>
    <col min="14" max="16384" width="9.140625" style="1"/>
  </cols>
  <sheetData>
    <row r="1" spans="1:10" ht="20.25" customHeight="1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20.25" customHeight="1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0.25" customHeight="1">
      <c r="A3" s="33" t="s">
        <v>36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20.25" customHeight="1">
      <c r="A4" s="34" t="s">
        <v>37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15.95" customHeight="1">
      <c r="A5" s="5"/>
      <c r="B5" s="40"/>
      <c r="C5" s="40"/>
      <c r="D5" s="40"/>
    </row>
    <row r="6" spans="1:10" ht="65.25" customHeight="1">
      <c r="A6" s="37" t="s">
        <v>35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ht="18" customHeight="1">
      <c r="A7" s="36"/>
      <c r="B7" s="36"/>
      <c r="C7" s="36"/>
      <c r="D7" s="36"/>
    </row>
    <row r="8" spans="1:10" ht="18" customHeight="1">
      <c r="A8" s="35" t="s">
        <v>1</v>
      </c>
      <c r="B8" s="35" t="s">
        <v>16</v>
      </c>
      <c r="C8" s="38" t="s">
        <v>7</v>
      </c>
      <c r="D8" s="39"/>
      <c r="E8" s="35" t="s">
        <v>22</v>
      </c>
      <c r="F8" s="38" t="s">
        <v>7</v>
      </c>
      <c r="G8" s="39"/>
      <c r="H8" s="35" t="s">
        <v>34</v>
      </c>
      <c r="I8" s="38" t="s">
        <v>7</v>
      </c>
      <c r="J8" s="39"/>
    </row>
    <row r="9" spans="1:10" ht="78.75" customHeight="1">
      <c r="A9" s="35"/>
      <c r="B9" s="35"/>
      <c r="C9" s="13" t="s">
        <v>8</v>
      </c>
      <c r="D9" s="27" t="s">
        <v>5</v>
      </c>
      <c r="E9" s="35"/>
      <c r="F9" s="13" t="s">
        <v>8</v>
      </c>
      <c r="G9" s="27" t="s">
        <v>5</v>
      </c>
      <c r="H9" s="35"/>
      <c r="I9" s="13" t="s">
        <v>8</v>
      </c>
      <c r="J9" s="27" t="s">
        <v>5</v>
      </c>
    </row>
    <row r="10" spans="1:10" ht="15.75">
      <c r="A10" s="4">
        <v>1</v>
      </c>
      <c r="B10" s="4">
        <v>8</v>
      </c>
      <c r="C10" s="4">
        <v>9</v>
      </c>
      <c r="D10" s="4">
        <v>10</v>
      </c>
      <c r="E10" s="4">
        <v>8</v>
      </c>
      <c r="F10" s="4">
        <v>9</v>
      </c>
      <c r="G10" s="4">
        <v>10</v>
      </c>
      <c r="H10" s="4">
        <v>8</v>
      </c>
      <c r="I10" s="4">
        <v>9</v>
      </c>
      <c r="J10" s="4">
        <v>10</v>
      </c>
    </row>
    <row r="11" spans="1:10" ht="22.5" customHeight="1">
      <c r="A11" s="4" t="s">
        <v>3</v>
      </c>
      <c r="B11" s="6">
        <f t="shared" ref="B11:J11" si="0">SUM(B12)</f>
        <v>49217.599999999999</v>
      </c>
      <c r="C11" s="6">
        <f t="shared" si="0"/>
        <v>48513.1</v>
      </c>
      <c r="D11" s="6">
        <f t="shared" si="0"/>
        <v>704.5</v>
      </c>
      <c r="E11" s="6">
        <f t="shared" si="0"/>
        <v>100540.30000000002</v>
      </c>
      <c r="F11" s="6">
        <f t="shared" si="0"/>
        <v>99116.200000000012</v>
      </c>
      <c r="G11" s="6">
        <f t="shared" si="0"/>
        <v>1424.1000000000001</v>
      </c>
      <c r="H11" s="6">
        <f t="shared" si="0"/>
        <v>178837</v>
      </c>
      <c r="I11" s="6">
        <f t="shared" si="0"/>
        <v>176646.2</v>
      </c>
      <c r="J11" s="6">
        <f t="shared" si="0"/>
        <v>2190.8000000000002</v>
      </c>
    </row>
    <row r="12" spans="1:10" s="2" customFormat="1" ht="18.75">
      <c r="A12" s="7" t="s">
        <v>9</v>
      </c>
      <c r="B12" s="6">
        <f>SUM(C12+D12)</f>
        <v>49217.599999999999</v>
      </c>
      <c r="C12" s="6">
        <f>SUM(C14+C24+C31+C35+C38)</f>
        <v>48513.1</v>
      </c>
      <c r="D12" s="6">
        <f>SUM(D14+D24+D31+D35+D38)</f>
        <v>704.5</v>
      </c>
      <c r="E12" s="6">
        <f>SUM(F12+G12)</f>
        <v>100540.30000000002</v>
      </c>
      <c r="F12" s="6">
        <f>SUM(F14+F24+F31+F35+F38)</f>
        <v>99116.200000000012</v>
      </c>
      <c r="G12" s="6">
        <f>SUM(G14+G24+G31+G35+G38)</f>
        <v>1424.1000000000001</v>
      </c>
      <c r="H12" s="6">
        <f>SUM(I12+J12)</f>
        <v>178837</v>
      </c>
      <c r="I12" s="6">
        <f>SUM(I14+I24+I31+I35+I38)</f>
        <v>176646.2</v>
      </c>
      <c r="J12" s="6">
        <f>SUM(J14+J24+J31+J35+J38)</f>
        <v>2190.8000000000002</v>
      </c>
    </row>
    <row r="13" spans="1:10" ht="18.75">
      <c r="A13" s="8" t="s">
        <v>0</v>
      </c>
      <c r="B13" s="41"/>
      <c r="C13" s="14"/>
      <c r="D13" s="15"/>
      <c r="E13" s="41"/>
      <c r="F13" s="14"/>
      <c r="G13" s="15"/>
      <c r="H13" s="41"/>
      <c r="I13" s="14"/>
      <c r="J13" s="15"/>
    </row>
    <row r="14" spans="1:10" s="2" customFormat="1" ht="36" customHeight="1">
      <c r="A14" s="12" t="s">
        <v>2</v>
      </c>
      <c r="B14" s="11">
        <f t="shared" ref="B14:G14" si="1">SUM(B15:B23)</f>
        <v>24096.7</v>
      </c>
      <c r="C14" s="11">
        <f t="shared" si="1"/>
        <v>23663.5</v>
      </c>
      <c r="D14" s="11">
        <f t="shared" si="1"/>
        <v>433.2</v>
      </c>
      <c r="E14" s="11">
        <f t="shared" si="1"/>
        <v>79255.500000000015</v>
      </c>
      <c r="F14" s="11">
        <f t="shared" si="1"/>
        <v>77979.800000000017</v>
      </c>
      <c r="G14" s="11">
        <f t="shared" si="1"/>
        <v>1275.7</v>
      </c>
      <c r="H14" s="11">
        <f t="shared" ref="H14:J14" si="2">SUM(H15:H23)</f>
        <v>173265.4</v>
      </c>
      <c r="I14" s="11">
        <f t="shared" si="2"/>
        <v>171226.80000000002</v>
      </c>
      <c r="J14" s="11">
        <f t="shared" si="2"/>
        <v>2038.6000000000001</v>
      </c>
    </row>
    <row r="15" spans="1:10" ht="38.25" customHeight="1">
      <c r="A15" s="18" t="s">
        <v>17</v>
      </c>
      <c r="B15" s="6">
        <f>C15+D15</f>
        <v>2211.9</v>
      </c>
      <c r="C15" s="6">
        <v>2110.1</v>
      </c>
      <c r="D15" s="9">
        <v>101.8</v>
      </c>
      <c r="E15" s="6">
        <f>F15+G15</f>
        <v>2225.4</v>
      </c>
      <c r="F15" s="6">
        <v>2123</v>
      </c>
      <c r="G15" s="9">
        <v>102.4</v>
      </c>
      <c r="H15" s="6">
        <f>I15+J15</f>
        <v>1602</v>
      </c>
      <c r="I15" s="6">
        <v>1528.3</v>
      </c>
      <c r="J15" s="9">
        <v>73.7</v>
      </c>
    </row>
    <row r="16" spans="1:10" ht="51.75" customHeight="1">
      <c r="A16" s="18" t="s">
        <v>18</v>
      </c>
      <c r="B16" s="6">
        <f t="shared" ref="B16:B20" si="3">SUM(C16+D16)</f>
        <v>35.6</v>
      </c>
      <c r="C16" s="6">
        <v>33.9</v>
      </c>
      <c r="D16" s="9">
        <v>1.7</v>
      </c>
      <c r="E16" s="6">
        <f t="shared" ref="E16:E23" si="4">SUM(F16+G16)</f>
        <v>36.800000000000004</v>
      </c>
      <c r="F16" s="6">
        <v>35.1</v>
      </c>
      <c r="G16" s="9">
        <v>1.7</v>
      </c>
      <c r="H16" s="6">
        <f t="shared" ref="H16:H23" si="5">SUM(I16+J16)</f>
        <v>38.099999999999994</v>
      </c>
      <c r="I16" s="6">
        <v>36.299999999999997</v>
      </c>
      <c r="J16" s="9">
        <v>1.8</v>
      </c>
    </row>
    <row r="17" spans="1:153" ht="83.25" customHeight="1">
      <c r="A17" s="18" t="s">
        <v>19</v>
      </c>
      <c r="B17" s="6">
        <f t="shared" si="3"/>
        <v>10.9</v>
      </c>
      <c r="C17" s="6">
        <v>10.4</v>
      </c>
      <c r="D17" s="9">
        <v>0.5</v>
      </c>
      <c r="E17" s="6">
        <f t="shared" si="4"/>
        <v>11.4</v>
      </c>
      <c r="F17" s="6">
        <v>10.8</v>
      </c>
      <c r="G17" s="9">
        <v>0.6</v>
      </c>
      <c r="H17" s="6">
        <f t="shared" si="5"/>
        <v>11.799999999999999</v>
      </c>
      <c r="I17" s="6">
        <v>11.2</v>
      </c>
      <c r="J17" s="9">
        <v>0.6</v>
      </c>
    </row>
    <row r="18" spans="1:153" ht="56.25" customHeight="1">
      <c r="A18" s="20" t="s">
        <v>20</v>
      </c>
      <c r="B18" s="6">
        <f t="shared" si="3"/>
        <v>6650.3</v>
      </c>
      <c r="C18" s="6">
        <v>6344.3</v>
      </c>
      <c r="D18" s="9">
        <v>306</v>
      </c>
      <c r="E18" s="6">
        <f t="shared" si="4"/>
        <v>6650.3</v>
      </c>
      <c r="F18" s="6">
        <v>6344.3</v>
      </c>
      <c r="G18" s="9">
        <v>306</v>
      </c>
      <c r="H18" s="6">
        <f t="shared" si="5"/>
        <v>6650.3</v>
      </c>
      <c r="I18" s="6">
        <v>6344.3</v>
      </c>
      <c r="J18" s="9">
        <v>306</v>
      </c>
    </row>
    <row r="19" spans="1:153" ht="60" hidden="1" customHeight="1">
      <c r="A19" s="26" t="s">
        <v>32</v>
      </c>
      <c r="B19" s="6">
        <f t="shared" si="3"/>
        <v>0</v>
      </c>
      <c r="C19" s="6">
        <v>0</v>
      </c>
      <c r="D19" s="9">
        <f>1352.4-1352.4</f>
        <v>0</v>
      </c>
      <c r="E19" s="6">
        <f t="shared" si="4"/>
        <v>0</v>
      </c>
      <c r="F19" s="6">
        <v>0</v>
      </c>
      <c r="G19" s="9">
        <v>0</v>
      </c>
      <c r="H19" s="6">
        <f t="shared" si="5"/>
        <v>0</v>
      </c>
      <c r="I19" s="6">
        <v>0</v>
      </c>
      <c r="J19" s="9">
        <v>0</v>
      </c>
    </row>
    <row r="20" spans="1:153" ht="43.5" customHeight="1">
      <c r="A20" s="21" t="s">
        <v>28</v>
      </c>
      <c r="B20" s="6">
        <f t="shared" si="3"/>
        <v>0</v>
      </c>
      <c r="C20" s="6">
        <v>0</v>
      </c>
      <c r="D20" s="9">
        <v>0</v>
      </c>
      <c r="E20" s="6">
        <f t="shared" si="4"/>
        <v>4298.5</v>
      </c>
      <c r="F20" s="6">
        <v>4100.7</v>
      </c>
      <c r="G20" s="9">
        <v>197.8</v>
      </c>
      <c r="H20" s="6">
        <f t="shared" si="5"/>
        <v>0</v>
      </c>
      <c r="I20" s="6"/>
      <c r="J20" s="9"/>
    </row>
    <row r="21" spans="1:153" ht="53.25" customHeight="1">
      <c r="A21" s="20" t="s">
        <v>24</v>
      </c>
      <c r="B21" s="6">
        <f t="shared" ref="B21:B23" si="6">SUM(C21+D21)</f>
        <v>0</v>
      </c>
      <c r="C21" s="6">
        <v>0</v>
      </c>
      <c r="D21" s="9">
        <v>0</v>
      </c>
      <c r="E21" s="6">
        <f t="shared" si="4"/>
        <v>65845.3</v>
      </c>
      <c r="F21" s="6">
        <f>115186.8-50000</f>
        <v>65186.8</v>
      </c>
      <c r="G21" s="9">
        <f>1163.5-505</f>
        <v>658.5</v>
      </c>
      <c r="H21" s="6">
        <f t="shared" si="5"/>
        <v>164775.4</v>
      </c>
      <c r="I21" s="6">
        <v>163127.6</v>
      </c>
      <c r="J21" s="9">
        <v>1647.8</v>
      </c>
    </row>
    <row r="22" spans="1:153" ht="69" customHeight="1">
      <c r="A22" s="20" t="s">
        <v>23</v>
      </c>
      <c r="B22" s="6">
        <f t="shared" si="6"/>
        <v>15000.2</v>
      </c>
      <c r="C22" s="6">
        <v>14985.7</v>
      </c>
      <c r="D22" s="9">
        <v>14.5</v>
      </c>
      <c r="E22" s="6">
        <f t="shared" si="4"/>
        <v>0</v>
      </c>
      <c r="F22" s="6">
        <v>0</v>
      </c>
      <c r="G22" s="9">
        <v>0</v>
      </c>
      <c r="H22" s="6">
        <f t="shared" si="5"/>
        <v>0</v>
      </c>
      <c r="I22" s="6">
        <v>0</v>
      </c>
      <c r="J22" s="9">
        <v>0</v>
      </c>
    </row>
    <row r="23" spans="1:153" ht="48" customHeight="1">
      <c r="A23" s="21" t="s">
        <v>21</v>
      </c>
      <c r="B23" s="6">
        <f t="shared" si="6"/>
        <v>187.79999999999998</v>
      </c>
      <c r="C23" s="9">
        <v>179.1</v>
      </c>
      <c r="D23" s="9">
        <v>8.6999999999999993</v>
      </c>
      <c r="E23" s="6">
        <f t="shared" si="4"/>
        <v>187.79999999999998</v>
      </c>
      <c r="F23" s="9">
        <v>179.1</v>
      </c>
      <c r="G23" s="9">
        <v>8.6999999999999993</v>
      </c>
      <c r="H23" s="6">
        <f t="shared" si="5"/>
        <v>187.79999999999998</v>
      </c>
      <c r="I23" s="9">
        <v>179.1</v>
      </c>
      <c r="J23" s="9">
        <v>8.6999999999999993</v>
      </c>
    </row>
    <row r="24" spans="1:153" s="16" customFormat="1" ht="42.75" customHeight="1">
      <c r="A24" s="22" t="s">
        <v>4</v>
      </c>
      <c r="B24" s="11">
        <f>B25+B26+B27+B28+B29</f>
        <v>23658.100000000002</v>
      </c>
      <c r="C24" s="11">
        <f>C25+C26+C27+C28+C29+C30</f>
        <v>23448.7</v>
      </c>
      <c r="D24" s="11">
        <f>D25+D26+D27+D28+D29+D30</f>
        <v>209.4</v>
      </c>
      <c r="E24" s="11">
        <f t="shared" ref="E24:J24" si="7">E25+E26+E27+E28+E29</f>
        <v>20585</v>
      </c>
      <c r="F24" s="11">
        <f t="shared" si="7"/>
        <v>20463.100000000002</v>
      </c>
      <c r="G24" s="11">
        <f t="shared" si="7"/>
        <v>121.9</v>
      </c>
      <c r="H24" s="11">
        <f t="shared" si="7"/>
        <v>5019.8</v>
      </c>
      <c r="I24" s="11">
        <f t="shared" si="7"/>
        <v>4893</v>
      </c>
      <c r="J24" s="11">
        <f t="shared" si="7"/>
        <v>126.8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</row>
    <row r="25" spans="1:153" ht="40.5" customHeight="1">
      <c r="A25" s="18" t="s">
        <v>10</v>
      </c>
      <c r="B25" s="6">
        <f t="shared" ref="B25:B30" si="8">SUM(C25+D25)</f>
        <v>2546.8999999999996</v>
      </c>
      <c r="C25" s="6">
        <v>2429.6999999999998</v>
      </c>
      <c r="D25" s="9">
        <v>117.2</v>
      </c>
      <c r="E25" s="6">
        <f t="shared" ref="E25:E30" si="9">SUM(F25+G25)</f>
        <v>2648.8</v>
      </c>
      <c r="F25" s="6">
        <v>2526.9</v>
      </c>
      <c r="G25" s="9">
        <v>121.9</v>
      </c>
      <c r="H25" s="6">
        <f t="shared" ref="H25:H30" si="10">SUM(I25+J25)</f>
        <v>2754.7000000000003</v>
      </c>
      <c r="I25" s="6">
        <v>2627.9</v>
      </c>
      <c r="J25" s="9">
        <v>126.8</v>
      </c>
    </row>
    <row r="26" spans="1:153" ht="87.75" customHeight="1">
      <c r="A26" s="20" t="s">
        <v>25</v>
      </c>
      <c r="B26" s="6">
        <f>SUM(C26+D26)</f>
        <v>14753.9</v>
      </c>
      <c r="C26" s="6">
        <f>13988+765.9</f>
        <v>14753.9</v>
      </c>
      <c r="D26" s="9">
        <v>0</v>
      </c>
      <c r="E26" s="6">
        <f t="shared" si="9"/>
        <v>15100.5</v>
      </c>
      <c r="F26" s="6">
        <f>2378+12722.5</f>
        <v>15100.5</v>
      </c>
      <c r="G26" s="9">
        <v>0</v>
      </c>
      <c r="H26" s="6">
        <f t="shared" si="10"/>
        <v>2265.1</v>
      </c>
      <c r="I26" s="6">
        <v>2265.1</v>
      </c>
      <c r="J26" s="9">
        <v>0</v>
      </c>
    </row>
    <row r="27" spans="1:153" ht="101.25" customHeight="1">
      <c r="A27" s="20" t="s">
        <v>30</v>
      </c>
      <c r="B27" s="6">
        <f t="shared" si="8"/>
        <v>2835.7</v>
      </c>
      <c r="C27" s="6">
        <v>2835.7</v>
      </c>
      <c r="D27" s="9">
        <v>0</v>
      </c>
      <c r="E27" s="6">
        <f t="shared" si="9"/>
        <v>2835.7</v>
      </c>
      <c r="F27" s="6">
        <v>2835.7</v>
      </c>
      <c r="G27" s="9">
        <v>0</v>
      </c>
      <c r="H27" s="6">
        <f t="shared" si="10"/>
        <v>0</v>
      </c>
      <c r="I27" s="6">
        <v>0</v>
      </c>
      <c r="J27" s="9">
        <v>0</v>
      </c>
    </row>
    <row r="28" spans="1:153" ht="105.75" customHeight="1">
      <c r="A28" s="20" t="s">
        <v>29</v>
      </c>
      <c r="B28" s="6">
        <f t="shared" si="8"/>
        <v>1516.4</v>
      </c>
      <c r="C28" s="6">
        <v>1516.4</v>
      </c>
      <c r="D28" s="9">
        <v>0</v>
      </c>
      <c r="E28" s="6">
        <f t="shared" si="9"/>
        <v>0</v>
      </c>
      <c r="F28" s="6">
        <v>0</v>
      </c>
      <c r="G28" s="9">
        <v>0</v>
      </c>
      <c r="H28" s="6">
        <f t="shared" si="10"/>
        <v>0</v>
      </c>
      <c r="I28" s="6">
        <v>0</v>
      </c>
      <c r="J28" s="9">
        <v>0</v>
      </c>
    </row>
    <row r="29" spans="1:153" ht="81" customHeight="1">
      <c r="A29" s="20" t="s">
        <v>31</v>
      </c>
      <c r="B29" s="6">
        <f t="shared" si="8"/>
        <v>2005.2</v>
      </c>
      <c r="C29" s="6">
        <v>1913</v>
      </c>
      <c r="D29" s="9">
        <v>92.2</v>
      </c>
      <c r="E29" s="6">
        <f t="shared" si="9"/>
        <v>0</v>
      </c>
      <c r="F29" s="6">
        <v>0</v>
      </c>
      <c r="G29" s="9">
        <v>0</v>
      </c>
      <c r="H29" s="6">
        <f t="shared" si="10"/>
        <v>0</v>
      </c>
      <c r="I29" s="6">
        <v>0</v>
      </c>
      <c r="J29" s="9">
        <v>0</v>
      </c>
    </row>
    <row r="30" spans="1:153" ht="45.75" hidden="1" customHeight="1">
      <c r="A30" s="20" t="s">
        <v>33</v>
      </c>
      <c r="B30" s="6">
        <f t="shared" si="8"/>
        <v>0</v>
      </c>
      <c r="C30" s="6">
        <v>0</v>
      </c>
      <c r="D30" s="9">
        <v>0</v>
      </c>
      <c r="E30" s="6">
        <f t="shared" si="9"/>
        <v>0</v>
      </c>
      <c r="F30" s="6">
        <v>0</v>
      </c>
      <c r="G30" s="9">
        <v>0</v>
      </c>
      <c r="H30" s="6">
        <f t="shared" si="10"/>
        <v>0</v>
      </c>
      <c r="I30" s="6">
        <v>0</v>
      </c>
      <c r="J30" s="9">
        <v>0</v>
      </c>
    </row>
    <row r="31" spans="1:153" s="16" customFormat="1" ht="58.5" customHeight="1">
      <c r="A31" s="23" t="s">
        <v>6</v>
      </c>
      <c r="B31" s="11">
        <f t="shared" ref="B31:G31" si="11">B32+B33+B34</f>
        <v>890.99999999999989</v>
      </c>
      <c r="C31" s="11">
        <f t="shared" si="11"/>
        <v>855.39999999999986</v>
      </c>
      <c r="D31" s="11">
        <f t="shared" si="11"/>
        <v>35.599999999999994</v>
      </c>
      <c r="E31" s="11">
        <f t="shared" si="11"/>
        <v>148</v>
      </c>
      <c r="F31" s="11">
        <f t="shared" si="11"/>
        <v>146.9</v>
      </c>
      <c r="G31" s="11">
        <f t="shared" si="11"/>
        <v>1.1000000000000001</v>
      </c>
      <c r="H31" s="11">
        <f t="shared" ref="H31:J31" si="12">H32+H33+H34</f>
        <v>0</v>
      </c>
      <c r="I31" s="11">
        <f t="shared" si="12"/>
        <v>0</v>
      </c>
      <c r="J31" s="11">
        <f t="shared" si="12"/>
        <v>0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17"/>
    </row>
    <row r="32" spans="1:153" ht="56.25" customHeight="1">
      <c r="A32" s="18" t="s">
        <v>15</v>
      </c>
      <c r="B32" s="6">
        <f>SUM(C32+D32)</f>
        <v>322.09999999999997</v>
      </c>
      <c r="C32" s="6">
        <v>307.2</v>
      </c>
      <c r="D32" s="6">
        <v>14.9</v>
      </c>
      <c r="E32" s="6">
        <f t="shared" ref="E32:E37" si="13">SUM(F32+G32)</f>
        <v>0</v>
      </c>
      <c r="F32" s="6">
        <v>0</v>
      </c>
      <c r="G32" s="6">
        <v>0</v>
      </c>
      <c r="H32" s="6">
        <f t="shared" ref="H32:H36" si="14">SUM(I32+J32)</f>
        <v>0</v>
      </c>
      <c r="I32" s="6">
        <v>0</v>
      </c>
      <c r="J32" s="6">
        <v>0</v>
      </c>
    </row>
    <row r="33" spans="1:10" ht="64.5" customHeight="1">
      <c r="A33" s="18" t="s">
        <v>38</v>
      </c>
      <c r="B33" s="6">
        <f>SUM(C33+D33)</f>
        <v>420.79999999999995</v>
      </c>
      <c r="C33" s="9">
        <v>401.4</v>
      </c>
      <c r="D33" s="9">
        <v>19.399999999999999</v>
      </c>
      <c r="E33" s="6">
        <f t="shared" si="13"/>
        <v>0</v>
      </c>
      <c r="F33" s="9">
        <v>0</v>
      </c>
      <c r="G33" s="9">
        <v>0</v>
      </c>
      <c r="H33" s="6">
        <f t="shared" si="14"/>
        <v>0</v>
      </c>
      <c r="I33" s="9">
        <v>0</v>
      </c>
      <c r="J33" s="9">
        <v>0</v>
      </c>
    </row>
    <row r="34" spans="1:10" s="19" customFormat="1" ht="54.75" customHeight="1">
      <c r="A34" s="18" t="s">
        <v>26</v>
      </c>
      <c r="B34" s="6">
        <f t="shared" ref="B34:B37" si="15">SUM(C34+D34)</f>
        <v>148.1</v>
      </c>
      <c r="C34" s="28">
        <f>165.2-18.4</f>
        <v>146.79999999999998</v>
      </c>
      <c r="D34" s="9">
        <f>8-6.7</f>
        <v>1.2999999999999998</v>
      </c>
      <c r="E34" s="6">
        <f t="shared" si="13"/>
        <v>148</v>
      </c>
      <c r="F34" s="28">
        <f>22.1+124.8</f>
        <v>146.9</v>
      </c>
      <c r="G34" s="9">
        <v>1.1000000000000001</v>
      </c>
      <c r="H34" s="6">
        <f t="shared" si="14"/>
        <v>0</v>
      </c>
      <c r="I34" s="28">
        <v>0</v>
      </c>
      <c r="J34" s="9">
        <v>0</v>
      </c>
    </row>
    <row r="35" spans="1:10" ht="56.25">
      <c r="A35" s="24" t="s">
        <v>13</v>
      </c>
      <c r="B35" s="11">
        <f>SUM(C35+D35)</f>
        <v>571.79999999999995</v>
      </c>
      <c r="C35" s="11">
        <f>C36+C37</f>
        <v>545.5</v>
      </c>
      <c r="D35" s="11">
        <f>D36+D37</f>
        <v>26.3</v>
      </c>
      <c r="E35" s="11">
        <f t="shared" si="13"/>
        <v>551.79999999999995</v>
      </c>
      <c r="F35" s="11">
        <f>F36+F37</f>
        <v>526.4</v>
      </c>
      <c r="G35" s="11">
        <f>G36+G37</f>
        <v>25.4</v>
      </c>
      <c r="H35" s="11">
        <f t="shared" si="14"/>
        <v>551.79999999999995</v>
      </c>
      <c r="I35" s="11">
        <f>I36+I37</f>
        <v>526.4</v>
      </c>
      <c r="J35" s="11">
        <f>J36+J37</f>
        <v>25.4</v>
      </c>
    </row>
    <row r="36" spans="1:10" ht="80.25" customHeight="1">
      <c r="A36" s="25" t="s">
        <v>11</v>
      </c>
      <c r="B36" s="6">
        <f t="shared" si="15"/>
        <v>571.79999999999995</v>
      </c>
      <c r="C36" s="28">
        <v>545.5</v>
      </c>
      <c r="D36" s="9">
        <v>26.3</v>
      </c>
      <c r="E36" s="6">
        <f t="shared" si="13"/>
        <v>551.79999999999995</v>
      </c>
      <c r="F36" s="28">
        <v>526.4</v>
      </c>
      <c r="G36" s="9">
        <v>25.4</v>
      </c>
      <c r="H36" s="6">
        <f t="shared" si="14"/>
        <v>551.79999999999995</v>
      </c>
      <c r="I36" s="28">
        <v>526.4</v>
      </c>
      <c r="J36" s="9">
        <v>25.4</v>
      </c>
    </row>
    <row r="37" spans="1:10" ht="44.25" hidden="1" customHeight="1">
      <c r="A37" s="25" t="s">
        <v>14</v>
      </c>
      <c r="B37" s="6">
        <f t="shared" si="15"/>
        <v>0</v>
      </c>
      <c r="C37" s="28">
        <v>0</v>
      </c>
      <c r="D37" s="28">
        <v>0</v>
      </c>
      <c r="E37" s="6">
        <f t="shared" si="13"/>
        <v>0</v>
      </c>
      <c r="F37" s="28">
        <v>0</v>
      </c>
      <c r="G37" s="28">
        <v>0</v>
      </c>
    </row>
    <row r="38" spans="1:10" ht="18.75" hidden="1">
      <c r="A38" s="24"/>
      <c r="B38" s="29">
        <f t="shared" ref="B38:G38" si="16">B39</f>
        <v>0</v>
      </c>
      <c r="C38" s="29">
        <f t="shared" si="16"/>
        <v>0</v>
      </c>
      <c r="D38" s="29">
        <f t="shared" si="16"/>
        <v>0</v>
      </c>
      <c r="E38" s="29">
        <f t="shared" si="16"/>
        <v>0</v>
      </c>
      <c r="F38" s="29">
        <f t="shared" si="16"/>
        <v>0</v>
      </c>
      <c r="G38" s="29">
        <f t="shared" si="16"/>
        <v>0</v>
      </c>
    </row>
    <row r="39" spans="1:10" ht="54.75" hidden="1" customHeight="1">
      <c r="A39" s="10"/>
      <c r="B39" s="9">
        <f>C39+D39</f>
        <v>0</v>
      </c>
      <c r="C39" s="9"/>
      <c r="D39" s="9"/>
      <c r="E39" s="9">
        <f>F39+G39</f>
        <v>0</v>
      </c>
      <c r="F39" s="9"/>
      <c r="G39" s="30"/>
    </row>
    <row r="40" spans="1:10" ht="15.75"/>
    <row r="41" spans="1:10" ht="15.75"/>
    <row r="42" spans="1:10" ht="15.75"/>
    <row r="43" spans="1:10" ht="15.75"/>
    <row r="44" spans="1:10" ht="15.75"/>
    <row r="45" spans="1:10" ht="15.75"/>
    <row r="46" spans="1:10" ht="15.75"/>
    <row r="47" spans="1:10" ht="15.75"/>
    <row r="48" spans="1:10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</sheetData>
  <mergeCells count="14">
    <mergeCell ref="A1:J1"/>
    <mergeCell ref="A2:J2"/>
    <mergeCell ref="A3:J3"/>
    <mergeCell ref="A4:J4"/>
    <mergeCell ref="A8:A9"/>
    <mergeCell ref="B8:B9"/>
    <mergeCell ref="E8:E9"/>
    <mergeCell ref="A7:D7"/>
    <mergeCell ref="A6:J6"/>
    <mergeCell ref="H8:H9"/>
    <mergeCell ref="I8:J8"/>
    <mergeCell ref="B5:D5"/>
    <mergeCell ref="F8:G8"/>
    <mergeCell ref="C8:D8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2023-10-26T13:54:07Z</dcterms:modified>
</cp:coreProperties>
</file>