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90" windowWidth="11115" windowHeight="5385"/>
  </bookViews>
  <sheets>
    <sheet name="2022 год" sheetId="2" r:id="rId1"/>
  </sheets>
  <definedNames>
    <definedName name="_xlnm.Print_Titles" localSheetId="0">'2022 год'!$10:$10</definedName>
    <definedName name="_xlnm.Print_Area" localSheetId="0">'2022 год'!$A$1:$D$58</definedName>
  </definedNames>
  <calcPr calcId="125725"/>
</workbook>
</file>

<file path=xl/calcChain.xml><?xml version="1.0" encoding="utf-8"?>
<calcChain xmlns="http://schemas.openxmlformats.org/spreadsheetml/2006/main">
  <c r="E54" i="2"/>
  <c r="E34"/>
  <c r="E45"/>
  <c r="E14"/>
  <c r="E12" s="1"/>
  <c r="D28"/>
  <c r="B28" s="1"/>
  <c r="D15"/>
  <c r="D14" s="1"/>
  <c r="D12" s="1"/>
  <c r="D11" s="1"/>
  <c r="D25"/>
  <c r="B25" s="1"/>
  <c r="B38"/>
  <c r="D30"/>
  <c r="B30" s="1"/>
  <c r="B27"/>
  <c r="D50"/>
  <c r="B50" s="1"/>
  <c r="B45" s="1"/>
  <c r="D58"/>
  <c r="B58" s="1"/>
  <c r="B57" s="1"/>
  <c r="B32"/>
  <c r="B26"/>
  <c r="B24"/>
  <c r="C45"/>
  <c r="B33"/>
  <c r="B40"/>
  <c r="B46"/>
  <c r="D29"/>
  <c r="B29" s="1"/>
  <c r="D36"/>
  <c r="C36"/>
  <c r="B36" s="1"/>
  <c r="B21"/>
  <c r="D54"/>
  <c r="B39"/>
  <c r="B37"/>
  <c r="D34"/>
  <c r="B17"/>
  <c r="B53"/>
  <c r="C57"/>
  <c r="B48"/>
  <c r="B47"/>
  <c r="B42"/>
  <c r="B23"/>
  <c r="B22"/>
  <c r="B20"/>
  <c r="B19"/>
  <c r="B18"/>
  <c r="B44"/>
  <c r="B43"/>
  <c r="B16"/>
  <c r="B41"/>
  <c r="B52"/>
  <c r="B51"/>
  <c r="B49"/>
  <c r="C14"/>
  <c r="B56"/>
  <c r="D45"/>
  <c r="B55"/>
  <c r="C54"/>
  <c r="D57"/>
  <c r="B35"/>
  <c r="B34" s="1"/>
  <c r="B54"/>
  <c r="B15" l="1"/>
  <c r="B14" s="1"/>
  <c r="C34"/>
  <c r="C12" s="1"/>
  <c r="C11" l="1"/>
  <c r="B12"/>
  <c r="B11" s="1"/>
</calcChain>
</file>

<file path=xl/sharedStrings.xml><?xml version="1.0" encoding="utf-8"?>
<sst xmlns="http://schemas.openxmlformats.org/spreadsheetml/2006/main" count="55" uniqueCount="55">
  <si>
    <t>из них:</t>
  </si>
  <si>
    <t>Наименование муниципальных образований</t>
  </si>
  <si>
    <t>Администрация Орловского района</t>
  </si>
  <si>
    <t>ВСЕГО</t>
  </si>
  <si>
    <t>тыс.рублей</t>
  </si>
  <si>
    <t>Управление образования Орловского района</t>
  </si>
  <si>
    <t>Управление культуры и спорта Орловского района Ростовской области</t>
  </si>
  <si>
    <t>в том числе:</t>
  </si>
  <si>
    <t xml:space="preserve"> Субсидия (95.4%)</t>
  </si>
  <si>
    <t xml:space="preserve"> Доля местного бюджета (4.6%)</t>
  </si>
  <si>
    <t xml:space="preserve"> Муниципальный район</t>
  </si>
  <si>
    <t>1. Субсидия на приобретение  водонапорных башен</t>
  </si>
  <si>
    <t xml:space="preserve">6.Субсидия на обновление материально-технической базы для формирования у обучающихся современных технологических и гуманитарных навыков </t>
  </si>
  <si>
    <t xml:space="preserve">7.Создание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 </t>
  </si>
  <si>
    <t>1.Субсидия на организацию отдыха детей в каникулярное время</t>
  </si>
  <si>
    <t>1.Субсидия на финансовое обеспечение деятельности мобильных бригад, осуществляющих доставку лиц старше 65 лет, проживающих в сельской местности, в медицинские организации</t>
  </si>
  <si>
    <t xml:space="preserve">5.Внедрение целевой модели цифровой образовательной среды в общеобразовательных организациях и профессиональных образовательных организациях </t>
  </si>
  <si>
    <t xml:space="preserve">к  Решению  Собрания депутатов Орловского района </t>
  </si>
  <si>
    <t>1.Субсидия на капитальный ремонт объектов водопроводно-канализационного хозяйства</t>
  </si>
  <si>
    <t xml:space="preserve">13.Субсидия на приобретение специализированной коммунальной техники </t>
  </si>
  <si>
    <t>Комитет по имуществу Орловского района Ростовской области</t>
  </si>
  <si>
    <t>Управление социальной защиты населения Орловского района Ростовской области</t>
  </si>
  <si>
    <t>2.Субсидия на приобретение транспортных средств (автобусов) для перевозки детей</t>
  </si>
  <si>
    <t>2.Субсидия на приобретение компьютерной техники</t>
  </si>
  <si>
    <t>3.Субсидия на обеспечение образовательных организаций материально- технической базой для внедрения цифровой образовательной среды</t>
  </si>
  <si>
    <t>5.Субсидия на 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</si>
  <si>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 xml:space="preserve">3.Субсидия на приобретение, установку и оснащение модульных зданий для муниципальных учреждений здравоохранения </t>
  </si>
  <si>
    <t>7.Субсидия  на разработку проектно-сметной документации на строительство, реконструкцию и капитальный ремонт объектов водопроводно-канализационного хозяйствапо объекту: «Водоснабжение населенных пунктов Волочаевского сельского поселения Орловского района  Ростовской области»</t>
  </si>
  <si>
    <t>8. Субсидия на строительство и реконструкцию объектов водопроводно-канализационного хозяйства</t>
  </si>
  <si>
    <t>10. Субсидия на подготовку проектной документации и проведение инженерных изысканий или приобретение прав на использование типовой проектной документации по объекту «Водоснабжение малоэтажной жилой застройки в х. Быстрянский Орловского района Ростовской области»</t>
  </si>
  <si>
    <t>15.Субсидия на   строительство и реконструкцию объектов здравоохранения, включая газификацию</t>
  </si>
  <si>
    <t xml:space="preserve">5.Субсидия на строительство и реконструкцию объектов культуры и туристических объектов </t>
  </si>
  <si>
    <t>1.Субсидия на комплектование книжных фондов библиотек муниципальных образований</t>
  </si>
  <si>
    <t>2. Субсидия на приобретение основных средств для муниципальных учреждений культуры</t>
  </si>
  <si>
    <t>12.Субсидия на  приобретение автомобилей скорой медицинской помощи</t>
  </si>
  <si>
    <t>15.Модернизация первичного звена здравоохранения(Оснащение и переоснащение медицинских организаций оборудованием)</t>
  </si>
  <si>
    <t>2.Субсидия  на обновление материально-технической базы для формирования у обучающихся современных технологических и гуманитарных навыков</t>
  </si>
  <si>
    <t>3.Субсидия   на организацию бесплатного горячего питания обучающихся, получающих начальное общее образование в муниципальных общеобразовательных учреждениях</t>
  </si>
  <si>
    <t xml:space="preserve">2.Государственная поддержка отрасли культуры </t>
  </si>
  <si>
    <t>"Об отчете об исполнении бюджета Орловского района за 2022 год"</t>
  </si>
  <si>
    <t>Всего на 2022 год</t>
  </si>
  <si>
    <t>4.Субсидии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</si>
  <si>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3.Субсидия на   приобретение основных средств для муниципальных учреждений культуры муниципальных образований</t>
  </si>
  <si>
    <t>4. Государственная поддержка отрасли культуры (на государственную поддержку отрасли культуры в целях государственной поддержки лучших работников сельских учреждений культуры, лучших сельских учреждений культуры в рамках регионального проекта "Творческие люди" Национального проекта "Культура")</t>
  </si>
  <si>
    <t>Приложение  9</t>
  </si>
  <si>
    <t xml:space="preserve"> Исполнение по субсидиям, выделенных бюджету Орловского района на софинансирование расходных обязательств, возникающих при выполнении полномочий органов   местного самоуправления по вопросам местного значения Орловского района за 2022 (с долей местного бюджета)</t>
  </si>
  <si>
    <t>2. Субсидия на обеспечение жильем молодых семей  в Ростовской области</t>
  </si>
  <si>
    <t xml:space="preserve">3.Субсидия на реализацию принципа экстерриториальности при предоставлении государственных и муниципальных услуг </t>
  </si>
  <si>
    <t xml:space="preserve">4.Субсидия на организацию предоставления областных услуг на базе многофункциональных центров предоставления государственных и муниципальных услуг </t>
  </si>
  <si>
    <t>5.Субсидия на возмещение предприятиям жилищно-коммунального хозяйства части платы граждан за коммунальные услуги</t>
  </si>
  <si>
    <t xml:space="preserve">6.Субсидия на реализацию региональных программ модернизации первичного звена здравоохранения (Оснащение и переоснащение медицинских организаций оборудованием по перечню, утвержденному Министерством здравоохранения Российской Федерации в соответствии со стандартами оснащения медицинских организаций (их структурных подразделений), предусмотренными положениями об организации оказания медицинской помощи по видам медицинской помощи, порядками оказания медицинской помощи либо правилами проведения лабораторных, инструментальных, патолого-анатомических и иных видов диагностических исследований, утвержденных Министерством здравоохранения Российской Федерации) </t>
  </si>
  <si>
    <t>7. Субсидия на приобретение, установку и оснащение модульных зданий для муниципальных учреждений здравоохранения</t>
  </si>
  <si>
    <t>8.Субсидия на разработку проектной документации на капитальный ремонт, строительство и реконструкцию муниципальных объектов транспортной инфраструктуры</t>
  </si>
  <si>
    <t>9.Субсидия на софинансирование муниципальных программ по работе с молодежью</t>
  </si>
  <si>
    <t>1.Субсидия за счет средств резервного фонда Правительства Ростовской области (пруды накопители)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</si>
</sst>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0"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2" fillId="0" borderId="0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vertical="top" wrapText="1"/>
    </xf>
    <xf numFmtId="0" fontId="5" fillId="0" borderId="0" xfId="1" applyFont="1" applyFill="1" applyBorder="1" applyAlignment="1">
      <alignment horizontal="left" vertical="top" wrapText="1"/>
    </xf>
    <xf numFmtId="164" fontId="8" fillId="0" borderId="1" xfId="1" applyNumberFormat="1" applyFont="1" applyFill="1" applyBorder="1" applyAlignment="1">
      <alignment vertical="top" wrapText="1"/>
    </xf>
    <xf numFmtId="164" fontId="7" fillId="0" borderId="1" xfId="1" applyNumberFormat="1" applyFont="1" applyFill="1" applyBorder="1" applyAlignment="1">
      <alignment vertical="top" wrapText="1"/>
    </xf>
    <xf numFmtId="164" fontId="8" fillId="0" borderId="1" xfId="1" applyNumberFormat="1" applyFont="1" applyFill="1" applyBorder="1" applyAlignment="1">
      <alignment horizontal="left" vertical="top" wrapText="1"/>
    </xf>
    <xf numFmtId="164" fontId="7" fillId="0" borderId="1" xfId="1" applyNumberFormat="1" applyFont="1" applyFill="1" applyBorder="1" applyAlignment="1">
      <alignment horizontal="left" vertical="top" wrapText="1"/>
    </xf>
    <xf numFmtId="0" fontId="8" fillId="0" borderId="1" xfId="1" applyFont="1" applyFill="1" applyBorder="1" applyAlignment="1">
      <alignment vertical="top" wrapText="1"/>
    </xf>
    <xf numFmtId="0" fontId="8" fillId="0" borderId="1" xfId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9" fontId="8" fillId="0" borderId="1" xfId="1" applyNumberFormat="1" applyFont="1" applyFill="1" applyBorder="1" applyAlignment="1">
      <alignment horizontal="left" vertical="top" wrapText="1"/>
    </xf>
    <xf numFmtId="164" fontId="8" fillId="0" borderId="2" xfId="1" applyNumberFormat="1" applyFont="1" applyFill="1" applyBorder="1" applyAlignment="1">
      <alignment horizontal="left" vertical="top" wrapText="1"/>
    </xf>
    <xf numFmtId="164" fontId="8" fillId="0" borderId="2" xfId="1" applyNumberFormat="1" applyFont="1" applyFill="1" applyBorder="1" applyAlignment="1">
      <alignment vertical="center" wrapText="1"/>
    </xf>
    <xf numFmtId="0" fontId="7" fillId="0" borderId="1" xfId="1" applyFont="1" applyFill="1" applyBorder="1" applyAlignment="1">
      <alignment horizontal="left" vertical="top" wrapText="1"/>
    </xf>
    <xf numFmtId="0" fontId="4" fillId="0" borderId="3" xfId="1" applyFont="1" applyFill="1" applyBorder="1" applyAlignment="1">
      <alignment vertical="top" wrapText="1"/>
    </xf>
    <xf numFmtId="0" fontId="5" fillId="0" borderId="1" xfId="1" applyFont="1" applyFill="1" applyBorder="1" applyAlignment="1">
      <alignment vertical="top" wrapText="1"/>
    </xf>
    <xf numFmtId="164" fontId="5" fillId="0" borderId="1" xfId="1" applyNumberFormat="1" applyFont="1" applyFill="1" applyBorder="1" applyAlignment="1">
      <alignment vertical="top" wrapText="1"/>
    </xf>
    <xf numFmtId="164" fontId="9" fillId="0" borderId="1" xfId="1" applyNumberFormat="1" applyFont="1" applyFill="1" applyBorder="1" applyAlignment="1">
      <alignment vertical="top" wrapText="1"/>
    </xf>
    <xf numFmtId="2" fontId="8" fillId="0" borderId="1" xfId="1" applyNumberFormat="1" applyFont="1" applyFill="1" applyBorder="1" applyAlignment="1">
      <alignment horizontal="left" vertical="top" wrapText="1"/>
    </xf>
    <xf numFmtId="165" fontId="8" fillId="0" borderId="2" xfId="1" applyNumberFormat="1" applyFont="1" applyFill="1" applyBorder="1" applyAlignment="1">
      <alignment vertical="top" wrapText="1"/>
    </xf>
    <xf numFmtId="165" fontId="8" fillId="0" borderId="1" xfId="1" applyNumberFormat="1" applyFont="1" applyFill="1" applyBorder="1" applyAlignment="1">
      <alignment vertical="top" wrapText="1"/>
    </xf>
    <xf numFmtId="165" fontId="7" fillId="0" borderId="1" xfId="1" applyNumberFormat="1" applyFont="1" applyFill="1" applyBorder="1" applyAlignment="1">
      <alignment vertical="top" wrapText="1"/>
    </xf>
    <xf numFmtId="0" fontId="3" fillId="0" borderId="1" xfId="1" applyNumberFormat="1" applyFont="1" applyFill="1" applyBorder="1" applyAlignment="1">
      <alignment horizontal="left" vertical="top" wrapText="1"/>
    </xf>
    <xf numFmtId="2" fontId="3" fillId="0" borderId="1" xfId="1" applyNumberFormat="1" applyFont="1" applyFill="1" applyBorder="1" applyAlignment="1">
      <alignment horizontal="left" vertical="top" wrapText="1"/>
    </xf>
    <xf numFmtId="164" fontId="3" fillId="0" borderId="1" xfId="1" applyNumberFormat="1" applyFont="1" applyFill="1" applyBorder="1" applyAlignment="1">
      <alignment horizontal="left" vertical="top" wrapText="1"/>
    </xf>
    <xf numFmtId="49" fontId="3" fillId="0" borderId="1" xfId="1" applyNumberFormat="1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horizontal="left" vertical="top" wrapText="1"/>
    </xf>
    <xf numFmtId="165" fontId="2" fillId="0" borderId="0" xfId="1" applyNumberFormat="1" applyFont="1" applyFill="1" applyBorder="1" applyAlignment="1">
      <alignment vertical="top" wrapText="1"/>
    </xf>
    <xf numFmtId="164" fontId="8" fillId="0" borderId="2" xfId="1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164" fontId="2" fillId="0" borderId="0" xfId="1" applyNumberFormat="1" applyFont="1" applyFill="1" applyBorder="1" applyAlignment="1">
      <alignment vertical="top" wrapText="1"/>
    </xf>
    <xf numFmtId="164" fontId="4" fillId="0" borderId="0" xfId="1" applyNumberFormat="1" applyFont="1" applyFill="1" applyBorder="1" applyAlignment="1">
      <alignment vertical="top" wrapText="1"/>
    </xf>
    <xf numFmtId="165" fontId="8" fillId="2" borderId="1" xfId="1" applyNumberFormat="1" applyFont="1" applyFill="1" applyBorder="1" applyAlignment="1">
      <alignment vertical="top" wrapText="1"/>
    </xf>
    <xf numFmtId="165" fontId="5" fillId="0" borderId="1" xfId="1" applyNumberFormat="1" applyFont="1" applyFill="1" applyBorder="1" applyAlignment="1">
      <alignment vertical="top" wrapText="1"/>
    </xf>
    <xf numFmtId="49" fontId="6" fillId="0" borderId="0" xfId="1" applyNumberFormat="1" applyFont="1" applyFill="1" applyAlignment="1">
      <alignment horizontal="right" vertical="distributed" wrapText="1"/>
    </xf>
    <xf numFmtId="0" fontId="6" fillId="0" borderId="0" xfId="1" applyFont="1" applyFill="1" applyAlignment="1">
      <alignment horizontal="right" wrapText="1"/>
    </xf>
    <xf numFmtId="0" fontId="8" fillId="0" borderId="0" xfId="0" applyFont="1" applyFill="1" applyAlignment="1">
      <alignment horizontal="right"/>
    </xf>
    <xf numFmtId="0" fontId="7" fillId="0" borderId="0" xfId="1" applyFont="1" applyFill="1" applyBorder="1" applyAlignment="1">
      <alignment horizontal="center" vertical="top" wrapText="1"/>
    </xf>
    <xf numFmtId="164" fontId="8" fillId="0" borderId="1" xfId="1" applyNumberFormat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49" fontId="5" fillId="0" borderId="0" xfId="1" applyNumberFormat="1" applyFont="1" applyFill="1" applyBorder="1" applyAlignment="1">
      <alignment horizontal="right" wrapText="1"/>
    </xf>
    <xf numFmtId="0" fontId="5" fillId="0" borderId="0" xfId="1" applyFont="1" applyFill="1" applyBorder="1" applyAlignment="1">
      <alignment horizontal="right" vertical="top" wrapText="1"/>
    </xf>
    <xf numFmtId="0" fontId="6" fillId="0" borderId="0" xfId="1" applyFont="1" applyFill="1" applyAlignment="1">
      <alignment horizontal="right" vertical="top" wrapText="1"/>
    </xf>
  </cellXfs>
  <cellStyles count="2">
    <cellStyle name="Обычный" xfId="0" builtinId="0"/>
    <cellStyle name="Обычный_Копия ФСР на 2008-2010 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T111"/>
  <sheetViews>
    <sheetView tabSelected="1" view="pageBreakPreview" topLeftCell="A7" zoomScale="75" zoomScaleNormal="80" zoomScaleSheetLayoutView="75" workbookViewId="0">
      <selection activeCell="D16" sqref="D16"/>
    </sheetView>
  </sheetViews>
  <sheetFormatPr defaultRowHeight="15.95" customHeight="1"/>
  <cols>
    <col min="1" max="1" width="82.7109375" style="3" customWidth="1"/>
    <col min="2" max="2" width="28.5703125" style="1" customWidth="1"/>
    <col min="3" max="3" width="20.85546875" style="1" customWidth="1"/>
    <col min="4" max="4" width="22.28515625" style="1" customWidth="1"/>
    <col min="5" max="5" width="17.7109375" style="1" hidden="1" customWidth="1"/>
    <col min="6" max="6" width="11" style="1" customWidth="1"/>
    <col min="7" max="7" width="9.140625" style="1"/>
    <col min="8" max="8" width="11.7109375" style="1" customWidth="1"/>
    <col min="9" max="9" width="13.42578125" style="1" customWidth="1"/>
    <col min="10" max="10" width="9.140625" style="1"/>
    <col min="11" max="11" width="13.140625" style="1" customWidth="1"/>
    <col min="12" max="12" width="12" style="1" customWidth="1"/>
    <col min="13" max="13" width="12.140625" style="1" customWidth="1"/>
    <col min="14" max="16384" width="9.140625" style="1"/>
  </cols>
  <sheetData>
    <row r="1" spans="1:13" ht="20.25" customHeight="1">
      <c r="A1" s="39" t="s">
        <v>44</v>
      </c>
      <c r="B1" s="39"/>
      <c r="C1" s="39"/>
      <c r="D1" s="39"/>
    </row>
    <row r="2" spans="1:13" ht="20.25" customHeight="1">
      <c r="A2" s="38" t="s">
        <v>17</v>
      </c>
      <c r="B2" s="38"/>
      <c r="C2" s="38"/>
      <c r="D2" s="38"/>
    </row>
    <row r="3" spans="1:13" ht="20.25" customHeight="1">
      <c r="A3" s="47" t="s">
        <v>39</v>
      </c>
      <c r="B3" s="47"/>
      <c r="C3" s="47"/>
      <c r="D3" s="47"/>
    </row>
    <row r="4" spans="1:13" ht="20.25" customHeight="1">
      <c r="A4" s="46"/>
      <c r="B4" s="46"/>
      <c r="C4" s="46"/>
      <c r="D4" s="46"/>
    </row>
    <row r="5" spans="1:13" ht="15.95" customHeight="1">
      <c r="A5" s="6"/>
      <c r="B5" s="40"/>
      <c r="C5" s="40"/>
      <c r="D5" s="40"/>
    </row>
    <row r="6" spans="1:13" ht="65.25" customHeight="1">
      <c r="A6" s="41" t="s">
        <v>45</v>
      </c>
      <c r="B6" s="41"/>
      <c r="C6" s="41"/>
      <c r="D6" s="41"/>
    </row>
    <row r="7" spans="1:13" ht="18" customHeight="1">
      <c r="A7" s="45" t="s">
        <v>4</v>
      </c>
      <c r="B7" s="45"/>
      <c r="C7" s="45"/>
      <c r="D7" s="45"/>
    </row>
    <row r="8" spans="1:13" ht="18" customHeight="1">
      <c r="A8" s="42" t="s">
        <v>1</v>
      </c>
      <c r="B8" s="42" t="s">
        <v>40</v>
      </c>
      <c r="C8" s="43" t="s">
        <v>7</v>
      </c>
      <c r="D8" s="44"/>
    </row>
    <row r="9" spans="1:13" ht="44.25" customHeight="1">
      <c r="A9" s="42"/>
      <c r="B9" s="42"/>
      <c r="C9" s="12" t="s">
        <v>8</v>
      </c>
      <c r="D9" s="12" t="s">
        <v>9</v>
      </c>
    </row>
    <row r="10" spans="1:13" ht="15.75">
      <c r="A10" s="4">
        <v>1</v>
      </c>
      <c r="B10" s="4">
        <v>5</v>
      </c>
      <c r="C10" s="4">
        <v>6</v>
      </c>
      <c r="D10" s="4">
        <v>7</v>
      </c>
    </row>
    <row r="11" spans="1:13" ht="22.5" customHeight="1">
      <c r="A11" s="4" t="s">
        <v>3</v>
      </c>
      <c r="B11" s="7">
        <f>SUM(B12)</f>
        <v>103528.06925999999</v>
      </c>
      <c r="C11" s="7">
        <f>SUM(C12)</f>
        <v>101065.72304999999</v>
      </c>
      <c r="D11" s="7">
        <f>SUM(D12)</f>
        <v>2462.3462100000002</v>
      </c>
    </row>
    <row r="12" spans="1:13" s="2" customFormat="1" ht="18.75">
      <c r="A12" s="9" t="s">
        <v>10</v>
      </c>
      <c r="B12" s="7">
        <f>SUM(C12+D12)</f>
        <v>103528.06925999999</v>
      </c>
      <c r="C12" s="7">
        <f>C14+C34+C45+C54+C57</f>
        <v>101065.72304999999</v>
      </c>
      <c r="D12" s="7">
        <f>D14+D34+D45+D54+D57</f>
        <v>2462.3462100000002</v>
      </c>
      <c r="E12" s="7">
        <f>E14+E34+E45+E54+E57</f>
        <v>894890.82000000007</v>
      </c>
    </row>
    <row r="13" spans="1:13" ht="18.75">
      <c r="A13" s="15" t="s">
        <v>0</v>
      </c>
      <c r="B13" s="16"/>
      <c r="C13" s="32"/>
      <c r="D13" s="23"/>
    </row>
    <row r="14" spans="1:13" s="2" customFormat="1" ht="36" customHeight="1">
      <c r="A14" s="10" t="s">
        <v>2</v>
      </c>
      <c r="B14" s="8">
        <f>SUM(B15:B33)</f>
        <v>81017.479199999987</v>
      </c>
      <c r="C14" s="8">
        <f>SUM(C15:C33)</f>
        <v>78972.976939999993</v>
      </c>
      <c r="D14" s="8">
        <f>SUM(D15:D33)</f>
        <v>2044.50226</v>
      </c>
      <c r="E14" s="8">
        <f>SUM(E15:E33)</f>
        <v>456816.47000000003</v>
      </c>
    </row>
    <row r="15" spans="1:13" ht="35.25" hidden="1" customHeight="1">
      <c r="A15" s="14" t="s">
        <v>11</v>
      </c>
      <c r="B15" s="7">
        <f>SUM(C15+D15)</f>
        <v>0</v>
      </c>
      <c r="C15" s="7">
        <v>0</v>
      </c>
      <c r="D15" s="24">
        <f>60-60</f>
        <v>0</v>
      </c>
      <c r="F15" s="31"/>
    </row>
    <row r="16" spans="1:13" ht="46.5" customHeight="1">
      <c r="A16" s="33" t="s">
        <v>54</v>
      </c>
      <c r="B16" s="7">
        <f>SUM(C16+D16)</f>
        <v>416.44880999999998</v>
      </c>
      <c r="C16" s="7">
        <v>0</v>
      </c>
      <c r="D16" s="24">
        <v>416.44880999999998</v>
      </c>
      <c r="E16" s="34"/>
      <c r="F16" s="34"/>
      <c r="G16" s="34"/>
      <c r="H16" s="34"/>
      <c r="I16" s="34"/>
      <c r="J16" s="34"/>
      <c r="K16" s="34"/>
      <c r="L16" s="34"/>
      <c r="M16" s="34"/>
    </row>
    <row r="17" spans="1:5" ht="38.25" customHeight="1">
      <c r="A17" s="28" t="s">
        <v>46</v>
      </c>
      <c r="B17" s="7">
        <f>SUM(C17+D17)</f>
        <v>3268.4659999999999</v>
      </c>
      <c r="C17" s="7">
        <v>3118.1165599999999</v>
      </c>
      <c r="D17" s="24">
        <v>150.34943999999999</v>
      </c>
      <c r="E17" s="1">
        <v>177357.6</v>
      </c>
    </row>
    <row r="18" spans="1:5" ht="71.25" hidden="1" customHeight="1">
      <c r="A18" s="28" t="s">
        <v>26</v>
      </c>
      <c r="B18" s="7">
        <f t="shared" ref="B18:B24" si="0">SUM(C18+D18)</f>
        <v>0</v>
      </c>
      <c r="C18" s="7">
        <v>0</v>
      </c>
      <c r="D18" s="24">
        <v>0</v>
      </c>
    </row>
    <row r="19" spans="1:5" ht="51.75" customHeight="1">
      <c r="A19" s="28" t="s">
        <v>47</v>
      </c>
      <c r="B19" s="7">
        <f t="shared" si="0"/>
        <v>30.50318</v>
      </c>
      <c r="C19" s="7">
        <v>29.1</v>
      </c>
      <c r="D19" s="24">
        <v>1.4031800000000001</v>
      </c>
      <c r="E19" s="1">
        <v>1017.32</v>
      </c>
    </row>
    <row r="20" spans="1:5" ht="51" customHeight="1">
      <c r="A20" s="28" t="s">
        <v>48</v>
      </c>
      <c r="B20" s="7">
        <f t="shared" si="0"/>
        <v>559.75256000000002</v>
      </c>
      <c r="C20" s="7">
        <v>534.00392999999997</v>
      </c>
      <c r="D20" s="24">
        <v>25.748629999999999</v>
      </c>
      <c r="E20" s="1">
        <v>15047.84</v>
      </c>
    </row>
    <row r="21" spans="1:5" ht="35.25" customHeight="1">
      <c r="A21" s="29" t="s">
        <v>49</v>
      </c>
      <c r="B21" s="7">
        <f t="shared" si="0"/>
        <v>9587.7746799999986</v>
      </c>
      <c r="C21" s="7">
        <v>9146.7369899999994</v>
      </c>
      <c r="D21" s="24">
        <v>441.03769</v>
      </c>
      <c r="E21" s="1">
        <v>184028.78</v>
      </c>
    </row>
    <row r="22" spans="1:5" ht="132" hidden="1" customHeight="1">
      <c r="A22" s="26" t="s">
        <v>27</v>
      </c>
      <c r="B22" s="7">
        <f t="shared" si="0"/>
        <v>0</v>
      </c>
      <c r="C22" s="7">
        <v>0</v>
      </c>
      <c r="D22" s="24">
        <v>0</v>
      </c>
    </row>
    <row r="23" spans="1:5" ht="55.5" hidden="1" customHeight="1">
      <c r="A23" s="29" t="s">
        <v>28</v>
      </c>
      <c r="B23" s="7">
        <f t="shared" si="0"/>
        <v>0</v>
      </c>
      <c r="C23" s="7">
        <v>0</v>
      </c>
      <c r="D23" s="24">
        <v>0</v>
      </c>
    </row>
    <row r="24" spans="1:5" ht="162.75" customHeight="1">
      <c r="A24" s="26" t="s">
        <v>50</v>
      </c>
      <c r="B24" s="7">
        <f t="shared" si="0"/>
        <v>42297.861969999998</v>
      </c>
      <c r="C24" s="7">
        <v>42297.861969999998</v>
      </c>
      <c r="D24" s="24">
        <v>0</v>
      </c>
    </row>
    <row r="25" spans="1:5" ht="135.75" hidden="1" customHeight="1">
      <c r="A25" s="27" t="s">
        <v>29</v>
      </c>
      <c r="B25" s="7">
        <f t="shared" ref="B25:B33" si="1">SUM(C25+D25)</f>
        <v>0</v>
      </c>
      <c r="C25" s="7">
        <v>0</v>
      </c>
      <c r="D25" s="24">
        <f>106+3.8-109.8</f>
        <v>0</v>
      </c>
    </row>
    <row r="26" spans="1:5" ht="38.25" customHeight="1">
      <c r="A26" s="26" t="s">
        <v>51</v>
      </c>
      <c r="B26" s="7">
        <f t="shared" si="1"/>
        <v>20895</v>
      </c>
      <c r="C26" s="7">
        <v>19933.830000000002</v>
      </c>
      <c r="D26" s="24">
        <v>961.17</v>
      </c>
    </row>
    <row r="27" spans="1:5" ht="51.75" customHeight="1">
      <c r="A27" s="29" t="s">
        <v>52</v>
      </c>
      <c r="B27" s="7">
        <f t="shared" si="1"/>
        <v>3719.3999999999996</v>
      </c>
      <c r="C27" s="7">
        <v>3682.2</v>
      </c>
      <c r="D27" s="24">
        <v>37.200000000000003</v>
      </c>
      <c r="E27" s="1">
        <v>9300</v>
      </c>
    </row>
    <row r="28" spans="1:5" ht="54" hidden="1" customHeight="1">
      <c r="A28" s="29" t="s">
        <v>19</v>
      </c>
      <c r="B28" s="7">
        <f t="shared" si="1"/>
        <v>0</v>
      </c>
      <c r="C28" s="7">
        <v>0</v>
      </c>
      <c r="D28" s="24">
        <f>148.7-148.7</f>
        <v>0</v>
      </c>
    </row>
    <row r="29" spans="1:5" ht="29.25" hidden="1" customHeight="1">
      <c r="A29" s="29" t="s">
        <v>34</v>
      </c>
      <c r="B29" s="7">
        <f t="shared" si="1"/>
        <v>0</v>
      </c>
      <c r="C29" s="24">
        <v>0</v>
      </c>
      <c r="D29" s="24">
        <f>524.4-524.4</f>
        <v>0</v>
      </c>
    </row>
    <row r="30" spans="1:5" ht="52.5" hidden="1" customHeight="1">
      <c r="A30" s="29" t="s">
        <v>30</v>
      </c>
      <c r="B30" s="7">
        <f t="shared" si="1"/>
        <v>0</v>
      </c>
      <c r="C30" s="24">
        <v>0</v>
      </c>
      <c r="D30" s="24">
        <f>1859.3+4.4-1863.7</f>
        <v>0</v>
      </c>
    </row>
    <row r="31" spans="1:5" ht="52.5" hidden="1" customHeight="1">
      <c r="A31" s="26"/>
      <c r="B31" s="7"/>
      <c r="C31" s="24"/>
      <c r="D31" s="36"/>
      <c r="E31" s="1">
        <v>66515.570000000007</v>
      </c>
    </row>
    <row r="32" spans="1:5" ht="37.5" customHeight="1">
      <c r="A32" s="26" t="s">
        <v>53</v>
      </c>
      <c r="B32" s="7">
        <f t="shared" si="1"/>
        <v>242.27199999999999</v>
      </c>
      <c r="C32" s="24">
        <v>231.12748999999999</v>
      </c>
      <c r="D32" s="24">
        <v>11.14451</v>
      </c>
      <c r="E32" s="1">
        <v>3549.36</v>
      </c>
    </row>
    <row r="33" spans="1:150" ht="62.25" hidden="1" customHeight="1">
      <c r="A33" s="26" t="s">
        <v>35</v>
      </c>
      <c r="B33" s="7">
        <f t="shared" si="1"/>
        <v>0</v>
      </c>
      <c r="C33" s="24"/>
      <c r="D33" s="24"/>
    </row>
    <row r="34" spans="1:150" s="5" customFormat="1" ht="34.5" customHeight="1">
      <c r="A34" s="10" t="s">
        <v>5</v>
      </c>
      <c r="B34" s="8">
        <f>B35+B36+B37+B38+B39+B40+B41+B42+B43+B44</f>
        <v>21231.192240000004</v>
      </c>
      <c r="C34" s="8">
        <f>C35+C36+C37+C38+C39+C40+C41+C42+C43+C44</f>
        <v>20863.75301</v>
      </c>
      <c r="D34" s="8">
        <f>D35+D36+D37+D38+D39+D40+D41+D42+D43+D44</f>
        <v>367.43923000000001</v>
      </c>
      <c r="E34" s="8">
        <f>E35+E36+E37+E38+E39+E40+E41+E42+E43+E44</f>
        <v>247505.53000000003</v>
      </c>
      <c r="F34" s="35"/>
      <c r="G34" s="35"/>
      <c r="H34" s="35"/>
      <c r="I34" s="35"/>
      <c r="J34" s="35"/>
      <c r="K34" s="35"/>
      <c r="L34" s="35"/>
      <c r="M34" s="35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2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</row>
    <row r="35" spans="1:150" ht="40.5" customHeight="1">
      <c r="A35" s="28" t="s">
        <v>14</v>
      </c>
      <c r="B35" s="7">
        <f t="shared" ref="B35:B44" si="2">SUM(C35+D35)</f>
        <v>2154.3927600000002</v>
      </c>
      <c r="C35" s="7">
        <v>2055.2906800000001</v>
      </c>
      <c r="D35" s="24">
        <v>99.102080000000001</v>
      </c>
      <c r="E35" s="1">
        <v>95301.11</v>
      </c>
    </row>
    <row r="36" spans="1:150" ht="45.75" hidden="1" customHeight="1">
      <c r="A36" s="29" t="s">
        <v>22</v>
      </c>
      <c r="B36" s="7">
        <f t="shared" si="2"/>
        <v>0</v>
      </c>
      <c r="C36" s="7">
        <f>4074.7-4074.7</f>
        <v>0</v>
      </c>
      <c r="D36" s="24">
        <f>196.6+39.1-235.7</f>
        <v>0</v>
      </c>
    </row>
    <row r="37" spans="1:150" ht="87" hidden="1" customHeight="1">
      <c r="A37" s="29" t="s">
        <v>24</v>
      </c>
      <c r="B37" s="7">
        <f t="shared" si="2"/>
        <v>0</v>
      </c>
      <c r="C37" s="7">
        <v>0</v>
      </c>
      <c r="D37" s="24">
        <v>0</v>
      </c>
    </row>
    <row r="38" spans="1:150" ht="40.5" customHeight="1">
      <c r="A38" s="29" t="s">
        <v>36</v>
      </c>
      <c r="B38" s="7">
        <f t="shared" si="2"/>
        <v>5833.4164000000001</v>
      </c>
      <c r="C38" s="7">
        <v>5565.0792499999998</v>
      </c>
      <c r="D38" s="24">
        <v>268.33715000000001</v>
      </c>
      <c r="E38" s="1">
        <v>152204.42000000001</v>
      </c>
    </row>
    <row r="39" spans="1:150" ht="110.25" hidden="1" customHeight="1">
      <c r="A39" s="29" t="s">
        <v>25</v>
      </c>
      <c r="B39" s="7">
        <f>SUM(C39+D39)</f>
        <v>0</v>
      </c>
      <c r="C39" s="7">
        <v>0</v>
      </c>
      <c r="D39" s="24">
        <v>0</v>
      </c>
    </row>
    <row r="40" spans="1:150" ht="54" customHeight="1">
      <c r="A40" s="29" t="s">
        <v>37</v>
      </c>
      <c r="B40" s="7">
        <f t="shared" si="2"/>
        <v>12334.48308</v>
      </c>
      <c r="C40" s="7">
        <v>12334.48308</v>
      </c>
      <c r="D40" s="24">
        <v>0</v>
      </c>
    </row>
    <row r="41" spans="1:150" ht="79.5" customHeight="1">
      <c r="A41" s="29" t="s">
        <v>41</v>
      </c>
      <c r="B41" s="7">
        <f t="shared" si="2"/>
        <v>908.9</v>
      </c>
      <c r="C41" s="7">
        <v>908.9</v>
      </c>
      <c r="D41" s="24">
        <v>0</v>
      </c>
    </row>
    <row r="42" spans="1:150" ht="94.9" hidden="1" customHeight="1">
      <c r="A42" s="14" t="s">
        <v>16</v>
      </c>
      <c r="B42" s="7">
        <f t="shared" si="2"/>
        <v>0</v>
      </c>
      <c r="C42" s="7"/>
      <c r="D42" s="24"/>
    </row>
    <row r="43" spans="1:150" ht="98.45" hidden="1" customHeight="1">
      <c r="A43" s="14" t="s">
        <v>12</v>
      </c>
      <c r="B43" s="7">
        <f t="shared" si="2"/>
        <v>0</v>
      </c>
      <c r="C43" s="7"/>
      <c r="D43" s="24"/>
    </row>
    <row r="44" spans="1:150" ht="156.75" hidden="1" customHeight="1">
      <c r="A44" s="22" t="s">
        <v>13</v>
      </c>
      <c r="B44" s="7">
        <f t="shared" si="2"/>
        <v>0</v>
      </c>
      <c r="C44" s="7"/>
      <c r="D44" s="24"/>
    </row>
    <row r="45" spans="1:150" s="5" customFormat="1" ht="39" customHeight="1">
      <c r="A45" s="13" t="s">
        <v>6</v>
      </c>
      <c r="B45" s="8">
        <f>SUM(B46:B53)</f>
        <v>736.36182000000008</v>
      </c>
      <c r="C45" s="8">
        <f>C46+C47+C48+C49+C53+C50+C51</f>
        <v>710.93675999999994</v>
      </c>
      <c r="D45" s="8">
        <f>D46+D47+D48+D49+D53+D50+D51</f>
        <v>25.425059999999998</v>
      </c>
      <c r="E45" s="8">
        <f>E46+E47+E48+E49+E53+E50+E51</f>
        <v>173182.15</v>
      </c>
      <c r="F45" s="35"/>
      <c r="G45" s="35"/>
      <c r="H45" s="35"/>
      <c r="I45" s="35"/>
      <c r="J45" s="35"/>
      <c r="K45" s="35"/>
      <c r="L45" s="35"/>
      <c r="M45" s="35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18"/>
    </row>
    <row r="46" spans="1:150" ht="40.5" customHeight="1">
      <c r="A46" s="28" t="s">
        <v>32</v>
      </c>
      <c r="B46" s="7">
        <f>SUM(C46+D46)</f>
        <v>252.39709999999999</v>
      </c>
      <c r="C46" s="7">
        <v>240.69723999999999</v>
      </c>
      <c r="D46" s="7">
        <v>11.699859999999999</v>
      </c>
      <c r="E46" s="1">
        <v>9400</v>
      </c>
    </row>
    <row r="47" spans="1:150" ht="64.5" hidden="1" customHeight="1">
      <c r="A47" s="28" t="s">
        <v>33</v>
      </c>
      <c r="B47" s="7">
        <f>SUM(C47+D47)</f>
        <v>0</v>
      </c>
      <c r="C47" s="11">
        <v>0</v>
      </c>
      <c r="D47" s="11">
        <v>0</v>
      </c>
    </row>
    <row r="48" spans="1:150" ht="27.75" customHeight="1">
      <c r="A48" s="28" t="s">
        <v>38</v>
      </c>
      <c r="B48" s="7">
        <f>SUM(C48+D48)</f>
        <v>166.59795</v>
      </c>
      <c r="C48" s="24">
        <v>165.19797</v>
      </c>
      <c r="D48" s="24">
        <v>1.39998</v>
      </c>
    </row>
    <row r="49" spans="1:5" ht="39" customHeight="1">
      <c r="A49" s="28" t="s">
        <v>42</v>
      </c>
      <c r="B49" s="7">
        <f t="shared" ref="B49:B56" si="3">SUM(C49+D49)</f>
        <v>256.63200000000001</v>
      </c>
      <c r="C49" s="7">
        <v>244.80058</v>
      </c>
      <c r="D49" s="7">
        <v>11.83142</v>
      </c>
      <c r="E49" s="1">
        <v>162682.5</v>
      </c>
    </row>
    <row r="50" spans="1:5" ht="31.5" hidden="1">
      <c r="A50" s="28" t="s">
        <v>31</v>
      </c>
      <c r="B50" s="7">
        <f>SUM(C50+D50)</f>
        <v>0</v>
      </c>
      <c r="C50" s="11">
        <v>0</v>
      </c>
      <c r="D50" s="11">
        <f>1380-1380</f>
        <v>0</v>
      </c>
    </row>
    <row r="51" spans="1:5" ht="79.5" customHeight="1">
      <c r="A51" s="28" t="s">
        <v>43</v>
      </c>
      <c r="B51" s="7">
        <f t="shared" si="3"/>
        <v>60.734769999999997</v>
      </c>
      <c r="C51" s="24">
        <v>60.240969999999997</v>
      </c>
      <c r="D51" s="24">
        <v>0.49380000000000002</v>
      </c>
      <c r="E51" s="1">
        <v>1099.6500000000001</v>
      </c>
    </row>
    <row r="52" spans="1:5" ht="102" hidden="1" customHeight="1">
      <c r="A52" s="28"/>
      <c r="B52" s="7">
        <f t="shared" si="3"/>
        <v>0</v>
      </c>
      <c r="C52" s="11">
        <v>0</v>
      </c>
      <c r="D52" s="11">
        <v>0</v>
      </c>
    </row>
    <row r="53" spans="1:5" ht="54.75" hidden="1" customHeight="1">
      <c r="A53" s="28"/>
      <c r="B53" s="7">
        <f t="shared" si="3"/>
        <v>0</v>
      </c>
      <c r="C53" s="11">
        <v>0</v>
      </c>
      <c r="D53" s="11"/>
    </row>
    <row r="54" spans="1:5" ht="36.75" customHeight="1">
      <c r="A54" s="17" t="s">
        <v>21</v>
      </c>
      <c r="B54" s="21">
        <f>SUM(C54+D54)</f>
        <v>543.03599999999994</v>
      </c>
      <c r="C54" s="8">
        <f>C55+C56</f>
        <v>518.05633999999998</v>
      </c>
      <c r="D54" s="8">
        <f>D55+D56</f>
        <v>24.979660000000003</v>
      </c>
      <c r="E54" s="8">
        <f>E55+E56</f>
        <v>17386.669999999998</v>
      </c>
    </row>
    <row r="55" spans="1:5" ht="54" customHeight="1">
      <c r="A55" s="30" t="s">
        <v>15</v>
      </c>
      <c r="B55" s="20">
        <f t="shared" si="3"/>
        <v>353.75600000000003</v>
      </c>
      <c r="C55" s="19">
        <v>337.48322000000002</v>
      </c>
      <c r="D55" s="37">
        <v>16.272780000000001</v>
      </c>
      <c r="E55" s="1">
        <v>8437.19</v>
      </c>
    </row>
    <row r="56" spans="1:5" ht="44.25" customHeight="1">
      <c r="A56" s="30" t="s">
        <v>23</v>
      </c>
      <c r="B56" s="20">
        <f t="shared" si="3"/>
        <v>189.28</v>
      </c>
      <c r="C56" s="19">
        <v>180.57311999999999</v>
      </c>
      <c r="D56" s="37">
        <v>8.70688</v>
      </c>
      <c r="E56" s="1">
        <v>8949.48</v>
      </c>
    </row>
    <row r="57" spans="1:5" ht="37.5" hidden="1">
      <c r="A57" s="17" t="s">
        <v>20</v>
      </c>
      <c r="B57" s="25">
        <f>B58</f>
        <v>0</v>
      </c>
      <c r="C57" s="25">
        <f>C58</f>
        <v>0</v>
      </c>
      <c r="D57" s="25">
        <f>D58</f>
        <v>0</v>
      </c>
    </row>
    <row r="58" spans="1:5" ht="54.75" hidden="1" customHeight="1">
      <c r="A58" s="30" t="s">
        <v>18</v>
      </c>
      <c r="B58" s="24">
        <f>C58+D58</f>
        <v>0</v>
      </c>
      <c r="C58" s="24">
        <v>0</v>
      </c>
      <c r="D58" s="24">
        <f>2100-2100</f>
        <v>0</v>
      </c>
    </row>
    <row r="59" spans="1:5" ht="15.75"/>
    <row r="60" spans="1:5" ht="15.75"/>
    <row r="61" spans="1:5" ht="15.75"/>
    <row r="62" spans="1:5" ht="15.75"/>
    <row r="63" spans="1:5" ht="15.75"/>
    <row r="64" spans="1:5" ht="15.75"/>
    <row r="65" ht="15.75"/>
    <row r="66" ht="15.75"/>
    <row r="67" ht="15.75"/>
    <row r="68" ht="15.75"/>
    <row r="69" ht="15.75"/>
    <row r="70" ht="15.75"/>
    <row r="71" ht="15.75"/>
    <row r="72" ht="15.75"/>
    <row r="73" ht="15.75"/>
    <row r="74" ht="15.75"/>
    <row r="75" ht="15.75"/>
    <row r="76" ht="15.75"/>
    <row r="77" ht="15.75"/>
    <row r="78" ht="15.75"/>
    <row r="79" ht="15.75"/>
    <row r="80" ht="15.75"/>
    <row r="81" ht="15.75"/>
    <row r="82" ht="15.75"/>
    <row r="83" ht="15.75"/>
    <row r="84" ht="15.75"/>
    <row r="85" ht="15.75"/>
    <row r="86" ht="15.75"/>
    <row r="87" ht="15.75"/>
    <row r="88" ht="15.75"/>
    <row r="89" ht="15.75"/>
    <row r="90" ht="15.75"/>
    <row r="91" ht="15.75"/>
    <row r="92" ht="15.75"/>
    <row r="93" ht="15.75"/>
    <row r="94" ht="15.75"/>
    <row r="95" ht="15.75"/>
    <row r="96" ht="15.75"/>
    <row r="97" ht="15.75"/>
    <row r="98" ht="15.75"/>
    <row r="99" ht="15.75"/>
    <row r="100" ht="15.75"/>
    <row r="101" ht="15.75"/>
    <row r="102" ht="15.75"/>
    <row r="103" ht="15.75"/>
    <row r="104" ht="15.75"/>
    <row r="105" ht="15.75"/>
    <row r="106" ht="15.75"/>
    <row r="107" ht="15.75"/>
    <row r="108" ht="15.75"/>
    <row r="109" ht="15.75"/>
    <row r="110" ht="15.75"/>
    <row r="111" ht="15.75"/>
  </sheetData>
  <mergeCells count="10">
    <mergeCell ref="A2:D2"/>
    <mergeCell ref="A1:D1"/>
    <mergeCell ref="B5:D5"/>
    <mergeCell ref="A6:D6"/>
    <mergeCell ref="A8:A9"/>
    <mergeCell ref="B8:B9"/>
    <mergeCell ref="C8:D8"/>
    <mergeCell ref="A7:D7"/>
    <mergeCell ref="A4:D4"/>
    <mergeCell ref="A3:D3"/>
  </mergeCells>
  <printOptions horizontalCentered="1"/>
  <pageMargins left="0.27559055118110237" right="0.23622047244094491" top="0.31496062992125984" bottom="0.19685039370078741" header="0.31496062992125984" footer="0.19685039370078741"/>
  <pageSetup paperSize="9" scale="6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 год</vt:lpstr>
      <vt:lpstr>'2022 год'!Заголовки_для_печати</vt:lpstr>
      <vt:lpstr>'2022 год'!Область_печати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Бегущий</dc:creator>
  <cp:lastModifiedBy>user</cp:lastModifiedBy>
  <cp:lastPrinted>2023-03-16T13:10:21Z</cp:lastPrinted>
  <dcterms:created xsi:type="dcterms:W3CDTF">2007-10-22T09:23:55Z</dcterms:created>
  <dcterms:modified xsi:type="dcterms:W3CDTF">2023-03-30T10:51:06Z</dcterms:modified>
</cp:coreProperties>
</file>