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Приложение!$A$1:$J$46</definedName>
  </definedNames>
  <calcPr calcId="125725"/>
</workbook>
</file>

<file path=xl/calcChain.xml><?xml version="1.0" encoding="utf-8"?>
<calcChain xmlns="http://schemas.openxmlformats.org/spreadsheetml/2006/main">
  <c r="D21" i="2"/>
  <c r="D37" l="1"/>
  <c r="C30"/>
  <c r="H41"/>
  <c r="F37"/>
  <c r="G37"/>
  <c r="I37"/>
  <c r="J37"/>
  <c r="C37"/>
  <c r="E41"/>
  <c r="B41"/>
  <c r="E21"/>
  <c r="H43" l="1"/>
  <c r="J42"/>
  <c r="I42"/>
  <c r="H40"/>
  <c r="H39"/>
  <c r="H38"/>
  <c r="H36"/>
  <c r="H35"/>
  <c r="H34"/>
  <c r="H33"/>
  <c r="H32"/>
  <c r="J30"/>
  <c r="H31"/>
  <c r="H29"/>
  <c r="H28"/>
  <c r="H27"/>
  <c r="H26"/>
  <c r="H25"/>
  <c r="H24"/>
  <c r="H23"/>
  <c r="H22"/>
  <c r="J20"/>
  <c r="I20"/>
  <c r="D30"/>
  <c r="B36"/>
  <c r="E36"/>
  <c r="H37" l="1"/>
  <c r="I30"/>
  <c r="H30"/>
  <c r="H42"/>
  <c r="I18"/>
  <c r="I17" s="1"/>
  <c r="J18"/>
  <c r="J17" s="1"/>
  <c r="H21"/>
  <c r="H20" s="1"/>
  <c r="E35"/>
  <c r="B35"/>
  <c r="H18" l="1"/>
  <c r="H17" s="1"/>
  <c r="E34"/>
  <c r="B34"/>
  <c r="F30"/>
  <c r="G30"/>
  <c r="F27"/>
  <c r="G27"/>
  <c r="D25" l="1"/>
  <c r="B22" l="1"/>
  <c r="B44"/>
  <c r="E24"/>
  <c r="D20"/>
  <c r="B29"/>
  <c r="E29"/>
  <c r="F42"/>
  <c r="G42"/>
  <c r="D42"/>
  <c r="B43"/>
  <c r="B32"/>
  <c r="B31"/>
  <c r="G20"/>
  <c r="B21"/>
  <c r="E44"/>
  <c r="E46"/>
  <c r="E45" s="1"/>
  <c r="G45"/>
  <c r="F45"/>
  <c r="E40"/>
  <c r="E39"/>
  <c r="E38"/>
  <c r="E33"/>
  <c r="E32"/>
  <c r="E28"/>
  <c r="E27"/>
  <c r="E26"/>
  <c r="E25"/>
  <c r="E23"/>
  <c r="B46"/>
  <c r="B45" s="1"/>
  <c r="C45"/>
  <c r="D45"/>
  <c r="B39"/>
  <c r="B38"/>
  <c r="B27"/>
  <c r="B26"/>
  <c r="B25"/>
  <c r="B23"/>
  <c r="B40"/>
  <c r="B28"/>
  <c r="B33"/>
  <c r="C20"/>
  <c r="F20"/>
  <c r="C42"/>
  <c r="B24"/>
  <c r="E43"/>
  <c r="E22"/>
  <c r="E31"/>
  <c r="B37" l="1"/>
  <c r="E37"/>
  <c r="B30"/>
  <c r="E30"/>
  <c r="E42"/>
  <c r="D18"/>
  <c r="D17" s="1"/>
  <c r="F18"/>
  <c r="F17" s="1"/>
  <c r="B42"/>
  <c r="C18"/>
  <c r="C17" s="1"/>
  <c r="B20"/>
  <c r="E20"/>
  <c r="G18"/>
  <c r="G17" s="1"/>
  <c r="B18" l="1"/>
  <c r="B17" s="1"/>
  <c r="E18"/>
  <c r="E17" s="1"/>
</calcChain>
</file>

<file path=xl/sharedStrings.xml><?xml version="1.0" encoding="utf-8"?>
<sst xmlns="http://schemas.openxmlformats.org/spreadsheetml/2006/main" count="51" uniqueCount="45">
  <si>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</si>
  <si>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</si>
  <si>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</si>
  <si>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</si>
  <si>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</si>
  <si>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</si>
  <si>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</si>
  <si>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числе:.</t>
  </si>
  <si>
    <t xml:space="preserve"> Субсидия  (95.4 %)</t>
  </si>
  <si>
    <t xml:space="preserve"> Муниципальный район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</si>
  <si>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</si>
  <si>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</si>
  <si>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</si>
  <si>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</si>
  <si>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</si>
  <si>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</si>
  <si>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Всего на 2024 год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</si>
  <si>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</si>
  <si>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</si>
  <si>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</si>
  <si>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</si>
  <si>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Всего на 2025 год</t>
  </si>
  <si>
    <t>7.Субсидия на реализацию мероприятий по формированию современной городской среды в части благоустройства общественных территорий</t>
  </si>
  <si>
    <t xml:space="preserve">6.Субсидия на ремонт и содержание автомобильных дорог общего пользования местного значения </t>
  </si>
  <si>
    <t>2.Субсидия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</si>
  <si>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 xml:space="preserve">3.Государственная поддержка отрасли культуры </t>
  </si>
  <si>
    <t>Приложение 9</t>
  </si>
  <si>
    <t>5.Субсидия на проведение комплексных кадастровых работ</t>
  </si>
  <si>
    <t>4.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</si>
  <si>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3.Субсидии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</si>
  <si>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Субсидия за счет средств резервного фонда Правительства Ростовской области (пруды накопители)</t>
  </si>
  <si>
    <t>Всего на 2026 год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</si>
  <si>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2024 и на плановый период 2025 и 2026 годов с долей местного бюджета</t>
  </si>
  <si>
    <t>7.Субсидия на софинансирование муниципальных программ по работе с молодежью</t>
  </si>
  <si>
    <t>4. Субсидия на обновление материально-технической базы для формирования у обучающихся современных технологических и гуманитарных навыков</t>
  </si>
  <si>
    <t>5. Субсидия на реализацию инициативных проектов</t>
  </si>
  <si>
    <t>4.Государственная поддержка отрасли культуры (гос.поддержка лучших учреждений культуры)</t>
  </si>
  <si>
    <t xml:space="preserve">"О бюджете Орловского района на 2024 год и на </t>
  </si>
  <si>
    <t>плановый период 2025 и 2026 годов"</t>
  </si>
  <si>
    <t>2. Субсидия на оснащение учреждений культуры современным оборудованием и программным обеспечением</t>
  </si>
  <si>
    <t>от 22.12.2023 г.№ 106 "О бюджете Орловского района на 2024 год</t>
  </si>
  <si>
    <t>Приложение 7</t>
  </si>
  <si>
    <t>к Решению Собрания депутатов Орловского района от 22.03.2024 г. №123</t>
  </si>
  <si>
    <t>"О внесении изменений в Решение Собрания депутатов Орловского района</t>
  </si>
  <si>
    <t>и на плановый период 2025 и 2026 годов""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</si>
</sst>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2" fillId="0" borderId="1" xfId="1" applyFont="1" applyFill="1" applyBorder="1" applyAlignment="1">
      <alignment horizontal="left" vertical="top" wrapText="1"/>
    </xf>
    <xf numFmtId="164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164" fontId="3" fillId="2" borderId="1" xfId="1" applyNumberFormat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vertical="top" wrapText="1"/>
    </xf>
    <xf numFmtId="49" fontId="3" fillId="2" borderId="1" xfId="1" applyNumberFormat="1" applyFont="1" applyFill="1" applyBorder="1" applyAlignment="1">
      <alignment horizontal="left" vertical="top" wrapText="1"/>
    </xf>
    <xf numFmtId="0" fontId="3" fillId="2" borderId="1" xfId="1" applyNumberFormat="1" applyFont="1" applyFill="1" applyBorder="1" applyAlignment="1">
      <alignment horizontal="left" vertical="top" wrapText="1"/>
    </xf>
    <xf numFmtId="164" fontId="7" fillId="2" borderId="1" xfId="1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3" fillId="0" borderId="0" xfId="0" applyFont="1" applyFill="1" applyAlignment="1"/>
    <xf numFmtId="0" fontId="6" fillId="0" borderId="0" xfId="1" applyFont="1" applyFill="1" applyAlignment="1">
      <alignment horizontal="right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vertical="top" wrapText="1"/>
    </xf>
    <xf numFmtId="0" fontId="5" fillId="0" borderId="0" xfId="1" applyFont="1" applyFill="1" applyBorder="1" applyAlignment="1">
      <alignment horizontal="right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  <xf numFmtId="0" fontId="7" fillId="0" borderId="0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5" fillId="0" borderId="0" xfId="1" applyFont="1" applyFill="1" applyBorder="1" applyAlignment="1">
      <alignment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W99"/>
  <sheetViews>
    <sheetView tabSelected="1" view="pageBreakPreview" zoomScale="75" zoomScaleNormal="70" zoomScaleSheetLayoutView="75" workbookViewId="0">
      <selection activeCell="A12" sqref="A12:J12"/>
    </sheetView>
  </sheetViews>
  <sheetFormatPr defaultColWidth="9.140625" defaultRowHeight="15.95" customHeight="1"/>
  <cols>
    <col min="1" max="1" width="44.140625" style="3" customWidth="1"/>
    <col min="2" max="2" width="14.5703125" style="1" customWidth="1"/>
    <col min="3" max="3" width="16" style="1" customWidth="1"/>
    <col min="4" max="4" width="11.28515625" style="1" customWidth="1"/>
    <col min="5" max="5" width="13.85546875" style="1" customWidth="1"/>
    <col min="6" max="6" width="14.140625" style="1" customWidth="1"/>
    <col min="7" max="7" width="14.28515625" style="1" customWidth="1"/>
    <col min="8" max="10" width="12.140625" style="1" bestFit="1" customWidth="1"/>
    <col min="11" max="12" width="9.140625" style="1"/>
    <col min="13" max="13" width="13.28515625" style="1" bestFit="1" customWidth="1"/>
    <col min="14" max="16384" width="9.140625" style="1"/>
  </cols>
  <sheetData>
    <row r="1" spans="1:15" ht="18.75">
      <c r="A1" s="5"/>
      <c r="B1" s="43"/>
      <c r="C1" s="43"/>
      <c r="D1" s="42" t="s">
        <v>41</v>
      </c>
      <c r="E1" s="42"/>
      <c r="F1" s="42"/>
      <c r="G1" s="42"/>
      <c r="H1" s="42"/>
      <c r="I1" s="42"/>
      <c r="J1" s="42"/>
      <c r="K1" s="32"/>
      <c r="L1" s="32"/>
      <c r="M1" s="32"/>
      <c r="N1" s="32"/>
      <c r="O1" s="32"/>
    </row>
    <row r="2" spans="1:15" ht="18.75">
      <c r="A2" s="5"/>
      <c r="B2" s="43"/>
      <c r="C2" s="43"/>
      <c r="D2" s="42" t="s">
        <v>42</v>
      </c>
      <c r="E2" s="42"/>
      <c r="F2" s="42"/>
      <c r="G2" s="42"/>
      <c r="H2" s="42"/>
      <c r="I2" s="42"/>
      <c r="J2" s="42"/>
      <c r="K2" s="32"/>
      <c r="L2" s="32"/>
      <c r="M2" s="32"/>
      <c r="N2" s="32"/>
      <c r="O2" s="32"/>
    </row>
    <row r="3" spans="1:15" ht="18.75">
      <c r="A3" s="5"/>
      <c r="B3" s="43"/>
      <c r="C3" s="43"/>
      <c r="D3" s="42" t="s">
        <v>43</v>
      </c>
      <c r="E3" s="42"/>
      <c r="F3" s="42"/>
      <c r="G3" s="42"/>
      <c r="H3" s="42"/>
      <c r="I3" s="42"/>
      <c r="J3" s="42"/>
      <c r="K3" s="32"/>
      <c r="L3" s="32"/>
      <c r="M3" s="32"/>
      <c r="N3" s="32"/>
      <c r="O3" s="32"/>
    </row>
    <row r="4" spans="1:15" ht="18.75">
      <c r="A4" s="5"/>
      <c r="B4" s="43"/>
      <c r="C4" s="43"/>
      <c r="D4" s="42" t="s">
        <v>40</v>
      </c>
      <c r="E4" s="42"/>
      <c r="F4" s="42"/>
      <c r="G4" s="42"/>
      <c r="H4" s="42"/>
      <c r="I4" s="42"/>
      <c r="J4" s="42"/>
      <c r="K4" s="32"/>
      <c r="L4" s="32"/>
      <c r="M4" s="32"/>
      <c r="N4" s="32"/>
      <c r="O4" s="32"/>
    </row>
    <row r="5" spans="1:15" ht="18.75">
      <c r="A5" s="5"/>
      <c r="B5" s="43"/>
      <c r="C5" s="43"/>
      <c r="D5" s="42" t="s">
        <v>44</v>
      </c>
      <c r="E5" s="42"/>
      <c r="F5" s="42"/>
      <c r="G5" s="42"/>
      <c r="H5" s="42"/>
      <c r="I5" s="42"/>
      <c r="J5" s="42"/>
      <c r="K5" s="32"/>
      <c r="L5" s="32"/>
      <c r="M5" s="32"/>
      <c r="N5" s="32"/>
      <c r="O5" s="32"/>
    </row>
    <row r="6" spans="1:15" ht="18.75">
      <c r="A6" s="5"/>
      <c r="B6" s="43"/>
      <c r="C6" s="43"/>
      <c r="D6" s="43"/>
      <c r="E6" s="43"/>
      <c r="F6" s="43"/>
      <c r="G6" s="43"/>
      <c r="H6" s="43"/>
      <c r="I6" s="43"/>
      <c r="J6" s="43"/>
    </row>
    <row r="7" spans="1:15" ht="18.75">
      <c r="A7" s="33" t="s">
        <v>26</v>
      </c>
      <c r="B7" s="33"/>
      <c r="C7" s="33"/>
      <c r="D7" s="33"/>
      <c r="E7" s="33"/>
      <c r="F7" s="33"/>
      <c r="G7" s="33"/>
      <c r="H7" s="33"/>
      <c r="I7" s="33"/>
      <c r="J7" s="33"/>
    </row>
    <row r="8" spans="1:15" ht="18.75">
      <c r="A8" s="34" t="s">
        <v>12</v>
      </c>
      <c r="B8" s="34"/>
      <c r="C8" s="34"/>
      <c r="D8" s="34"/>
      <c r="E8" s="34"/>
      <c r="F8" s="34"/>
      <c r="G8" s="34"/>
      <c r="H8" s="34"/>
      <c r="I8" s="34"/>
      <c r="J8" s="34"/>
    </row>
    <row r="9" spans="1:15" ht="18.75">
      <c r="A9" s="35" t="s">
        <v>37</v>
      </c>
      <c r="B9" s="35"/>
      <c r="C9" s="35"/>
      <c r="D9" s="35"/>
      <c r="E9" s="35"/>
      <c r="F9" s="35"/>
      <c r="G9" s="35"/>
      <c r="H9" s="35"/>
      <c r="I9" s="35"/>
      <c r="J9" s="35"/>
    </row>
    <row r="10" spans="1:15" ht="18.75">
      <c r="A10" s="36" t="s">
        <v>38</v>
      </c>
      <c r="B10" s="36"/>
      <c r="C10" s="36"/>
      <c r="D10" s="36"/>
      <c r="E10" s="36"/>
      <c r="F10" s="36"/>
      <c r="G10" s="36"/>
      <c r="H10" s="36"/>
      <c r="I10" s="36"/>
      <c r="J10" s="36"/>
    </row>
    <row r="11" spans="1:15" ht="15.95" customHeight="1">
      <c r="A11" s="5"/>
      <c r="B11" s="42"/>
      <c r="C11" s="42"/>
      <c r="D11" s="42"/>
    </row>
    <row r="12" spans="1:15" ht="65.25" customHeight="1">
      <c r="A12" s="39" t="s">
        <v>32</v>
      </c>
      <c r="B12" s="39"/>
      <c r="C12" s="39"/>
      <c r="D12" s="39"/>
      <c r="E12" s="39"/>
      <c r="F12" s="39"/>
      <c r="G12" s="39"/>
      <c r="H12" s="39"/>
      <c r="I12" s="39"/>
      <c r="J12" s="39"/>
    </row>
    <row r="13" spans="1:15" ht="18" customHeight="1">
      <c r="A13" s="38"/>
      <c r="B13" s="38"/>
      <c r="C13" s="38"/>
      <c r="D13" s="38"/>
    </row>
    <row r="14" spans="1:15" ht="18" customHeight="1">
      <c r="A14" s="37" t="s">
        <v>1</v>
      </c>
      <c r="B14" s="37" t="s">
        <v>16</v>
      </c>
      <c r="C14" s="40" t="s">
        <v>7</v>
      </c>
      <c r="D14" s="41"/>
      <c r="E14" s="37" t="s">
        <v>21</v>
      </c>
      <c r="F14" s="40" t="s">
        <v>7</v>
      </c>
      <c r="G14" s="41"/>
      <c r="H14" s="37" t="s">
        <v>31</v>
      </c>
      <c r="I14" s="40" t="s">
        <v>7</v>
      </c>
      <c r="J14" s="41"/>
    </row>
    <row r="15" spans="1:15" ht="78.75" customHeight="1">
      <c r="A15" s="37"/>
      <c r="B15" s="37"/>
      <c r="C15" s="13" t="s">
        <v>8</v>
      </c>
      <c r="D15" s="27" t="s">
        <v>5</v>
      </c>
      <c r="E15" s="37"/>
      <c r="F15" s="13" t="s">
        <v>8</v>
      </c>
      <c r="G15" s="27" t="s">
        <v>5</v>
      </c>
      <c r="H15" s="37"/>
      <c r="I15" s="13" t="s">
        <v>8</v>
      </c>
      <c r="J15" s="27" t="s">
        <v>5</v>
      </c>
    </row>
    <row r="16" spans="1:15" ht="15.75">
      <c r="A16" s="4">
        <v>1</v>
      </c>
      <c r="B16" s="4">
        <v>8</v>
      </c>
      <c r="C16" s="4">
        <v>9</v>
      </c>
      <c r="D16" s="4">
        <v>10</v>
      </c>
      <c r="E16" s="4">
        <v>8</v>
      </c>
      <c r="F16" s="4">
        <v>9</v>
      </c>
      <c r="G16" s="4">
        <v>10</v>
      </c>
      <c r="H16" s="4">
        <v>8</v>
      </c>
      <c r="I16" s="4">
        <v>9</v>
      </c>
      <c r="J16" s="4">
        <v>10</v>
      </c>
    </row>
    <row r="17" spans="1:153" ht="22.5" customHeight="1">
      <c r="A17" s="4" t="s">
        <v>3</v>
      </c>
      <c r="B17" s="6">
        <f t="shared" ref="B17:J17" si="0">SUM(B18)</f>
        <v>31291.000000000004</v>
      </c>
      <c r="C17" s="6">
        <f t="shared" si="0"/>
        <v>30739.700000000004</v>
      </c>
      <c r="D17" s="6">
        <f t="shared" si="0"/>
        <v>551.29999999999995</v>
      </c>
      <c r="E17" s="6">
        <f t="shared" si="0"/>
        <v>96160.5</v>
      </c>
      <c r="F17" s="6">
        <f t="shared" si="0"/>
        <v>94939.3</v>
      </c>
      <c r="G17" s="6">
        <f t="shared" si="0"/>
        <v>1221.2000000000003</v>
      </c>
      <c r="H17" s="6">
        <f t="shared" si="0"/>
        <v>199717.8</v>
      </c>
      <c r="I17" s="6">
        <f t="shared" si="0"/>
        <v>197474.9</v>
      </c>
      <c r="J17" s="6">
        <f t="shared" si="0"/>
        <v>2242.9</v>
      </c>
    </row>
    <row r="18" spans="1:153" s="2" customFormat="1" ht="18.75">
      <c r="A18" s="7" t="s">
        <v>9</v>
      </c>
      <c r="B18" s="6">
        <f>SUM(C18+D18)</f>
        <v>31291.000000000004</v>
      </c>
      <c r="C18" s="6">
        <f>SUM(C20+C30+C37+C42+C45)</f>
        <v>30739.700000000004</v>
      </c>
      <c r="D18" s="6">
        <f>SUM(D20+D30+D37+D42+D45)</f>
        <v>551.29999999999995</v>
      </c>
      <c r="E18" s="6">
        <f>SUM(F18+G18)</f>
        <v>96160.5</v>
      </c>
      <c r="F18" s="6">
        <f>SUM(F20+F30+F37+F42+F45)</f>
        <v>94939.3</v>
      </c>
      <c r="G18" s="6">
        <f>SUM(G20+G30+G37+G42+G45)</f>
        <v>1221.2000000000003</v>
      </c>
      <c r="H18" s="6">
        <f>SUM(I18+J18)</f>
        <v>199717.8</v>
      </c>
      <c r="I18" s="6">
        <f>SUM(I20+I30+I37+I42+I45)</f>
        <v>197474.9</v>
      </c>
      <c r="J18" s="6">
        <f>SUM(J20+J30+J37+J42+J45)</f>
        <v>2242.9</v>
      </c>
    </row>
    <row r="19" spans="1:153" ht="18.75">
      <c r="A19" s="8" t="s">
        <v>0</v>
      </c>
      <c r="B19" s="28"/>
      <c r="C19" s="14"/>
      <c r="D19" s="15"/>
      <c r="E19" s="28"/>
      <c r="F19" s="14"/>
      <c r="G19" s="15"/>
      <c r="H19" s="28"/>
      <c r="I19" s="14"/>
      <c r="J19" s="15"/>
    </row>
    <row r="20" spans="1:153" s="2" customFormat="1" ht="36" customHeight="1">
      <c r="A20" s="12" t="s">
        <v>2</v>
      </c>
      <c r="B20" s="11">
        <f t="shared" ref="B20:G20" si="1">SUM(B21:B29)</f>
        <v>2423.5000000000005</v>
      </c>
      <c r="C20" s="11">
        <f t="shared" si="1"/>
        <v>2197.4</v>
      </c>
      <c r="D20" s="11">
        <f t="shared" si="1"/>
        <v>226.09999999999997</v>
      </c>
      <c r="E20" s="11">
        <f t="shared" si="1"/>
        <v>74836.100000000006</v>
      </c>
      <c r="F20" s="11">
        <f t="shared" si="1"/>
        <v>73763.700000000012</v>
      </c>
      <c r="G20" s="11">
        <f t="shared" si="1"/>
        <v>1072.4000000000001</v>
      </c>
      <c r="H20" s="11">
        <f t="shared" ref="H20:J20" si="2">SUM(H21:H29)</f>
        <v>177916.19999999998</v>
      </c>
      <c r="I20" s="11">
        <f t="shared" si="2"/>
        <v>175827</v>
      </c>
      <c r="J20" s="11">
        <f t="shared" si="2"/>
        <v>2089.1999999999998</v>
      </c>
    </row>
    <row r="21" spans="1:153" ht="38.25" customHeight="1">
      <c r="A21" s="18" t="s">
        <v>17</v>
      </c>
      <c r="B21" s="6">
        <f>C21+D21</f>
        <v>2189.6</v>
      </c>
      <c r="C21" s="6">
        <v>1974.4</v>
      </c>
      <c r="D21" s="9">
        <f>95.2+120</f>
        <v>215.2</v>
      </c>
      <c r="E21" s="6">
        <f>F21+G21</f>
        <v>2106.1</v>
      </c>
      <c r="F21" s="6">
        <v>2009.2</v>
      </c>
      <c r="G21" s="9">
        <v>96.9</v>
      </c>
      <c r="H21" s="6">
        <f>I21+J21</f>
        <v>2125.3000000000002</v>
      </c>
      <c r="I21" s="6">
        <v>2027.5</v>
      </c>
      <c r="J21" s="9">
        <v>97.8</v>
      </c>
    </row>
    <row r="22" spans="1:153" ht="51.75" customHeight="1">
      <c r="A22" s="18" t="s">
        <v>18</v>
      </c>
      <c r="B22" s="6">
        <f t="shared" ref="B22:B26" si="3">SUM(C22+D22)</f>
        <v>35.300000000000004</v>
      </c>
      <c r="C22" s="6">
        <v>33.6</v>
      </c>
      <c r="D22" s="9">
        <v>1.7</v>
      </c>
      <c r="E22" s="6">
        <f t="shared" ref="E22:E29" si="4">SUM(F22+G22)</f>
        <v>35.6</v>
      </c>
      <c r="F22" s="6">
        <v>33.9</v>
      </c>
      <c r="G22" s="9">
        <v>1.7</v>
      </c>
      <c r="H22" s="6">
        <f t="shared" ref="H22:H29" si="5">SUM(I22+J22)</f>
        <v>36.800000000000004</v>
      </c>
      <c r="I22" s="6">
        <v>35.1</v>
      </c>
      <c r="J22" s="9">
        <v>1.7</v>
      </c>
    </row>
    <row r="23" spans="1:153" ht="83.25" customHeight="1">
      <c r="A23" s="18" t="s">
        <v>19</v>
      </c>
      <c r="B23" s="6">
        <f t="shared" si="3"/>
        <v>10.8</v>
      </c>
      <c r="C23" s="6">
        <v>10.3</v>
      </c>
      <c r="D23" s="9">
        <v>0.5</v>
      </c>
      <c r="E23" s="6">
        <f t="shared" si="4"/>
        <v>11</v>
      </c>
      <c r="F23" s="6">
        <v>10.4</v>
      </c>
      <c r="G23" s="9">
        <v>0.6</v>
      </c>
      <c r="H23" s="6">
        <f t="shared" si="5"/>
        <v>11.4</v>
      </c>
      <c r="I23" s="6">
        <v>10.8</v>
      </c>
      <c r="J23" s="9">
        <v>0.6</v>
      </c>
    </row>
    <row r="24" spans="1:153" ht="56.25" customHeight="1">
      <c r="A24" s="20" t="s">
        <v>20</v>
      </c>
      <c r="B24" s="6">
        <f t="shared" si="3"/>
        <v>0</v>
      </c>
      <c r="C24" s="6">
        <v>0</v>
      </c>
      <c r="D24" s="9">
        <v>0</v>
      </c>
      <c r="E24" s="6">
        <f t="shared" si="4"/>
        <v>6650.3</v>
      </c>
      <c r="F24" s="6">
        <v>6344.3</v>
      </c>
      <c r="G24" s="9">
        <v>306</v>
      </c>
      <c r="H24" s="6">
        <f t="shared" si="5"/>
        <v>6650.3</v>
      </c>
      <c r="I24" s="6">
        <v>6344.3</v>
      </c>
      <c r="J24" s="9">
        <v>306</v>
      </c>
    </row>
    <row r="25" spans="1:153" ht="60" hidden="1" customHeight="1">
      <c r="A25" s="26" t="s">
        <v>30</v>
      </c>
      <c r="B25" s="6">
        <f t="shared" si="3"/>
        <v>0</v>
      </c>
      <c r="C25" s="6">
        <v>0</v>
      </c>
      <c r="D25" s="9">
        <f>1352.4-1352.4</f>
        <v>0</v>
      </c>
      <c r="E25" s="6">
        <f t="shared" si="4"/>
        <v>0</v>
      </c>
      <c r="F25" s="6">
        <v>0</v>
      </c>
      <c r="G25" s="9">
        <v>0</v>
      </c>
      <c r="H25" s="6">
        <f t="shared" si="5"/>
        <v>0</v>
      </c>
      <c r="I25" s="6">
        <v>0</v>
      </c>
      <c r="J25" s="9">
        <v>0</v>
      </c>
    </row>
    <row r="26" spans="1:153" ht="43.5" customHeight="1">
      <c r="A26" s="21" t="s">
        <v>27</v>
      </c>
      <c r="B26" s="6">
        <f t="shared" si="3"/>
        <v>0</v>
      </c>
      <c r="C26" s="6">
        <v>0</v>
      </c>
      <c r="D26" s="9">
        <v>0</v>
      </c>
      <c r="E26" s="6">
        <f t="shared" si="4"/>
        <v>0</v>
      </c>
      <c r="F26" s="6">
        <v>0</v>
      </c>
      <c r="G26" s="9">
        <v>0</v>
      </c>
      <c r="H26" s="6">
        <f t="shared" si="5"/>
        <v>4129.2000000000007</v>
      </c>
      <c r="I26" s="6">
        <v>4102.6000000000004</v>
      </c>
      <c r="J26" s="9">
        <v>26.6</v>
      </c>
    </row>
    <row r="27" spans="1:153" ht="53.25" customHeight="1">
      <c r="A27" s="20" t="s">
        <v>23</v>
      </c>
      <c r="B27" s="6">
        <f t="shared" ref="B27:B29" si="6">SUM(C27+D27)</f>
        <v>0</v>
      </c>
      <c r="C27" s="6">
        <v>0</v>
      </c>
      <c r="D27" s="9">
        <v>0</v>
      </c>
      <c r="E27" s="6">
        <f t="shared" si="4"/>
        <v>65845.3</v>
      </c>
      <c r="F27" s="6">
        <f>115186.8-50000</f>
        <v>65186.8</v>
      </c>
      <c r="G27" s="9">
        <f>1163.5-505</f>
        <v>658.5</v>
      </c>
      <c r="H27" s="6">
        <f t="shared" si="5"/>
        <v>164775.4</v>
      </c>
      <c r="I27" s="6">
        <v>163127.6</v>
      </c>
      <c r="J27" s="9">
        <v>1647.8</v>
      </c>
    </row>
    <row r="28" spans="1:153" ht="69" hidden="1" customHeight="1">
      <c r="A28" s="20" t="s">
        <v>22</v>
      </c>
      <c r="B28" s="6">
        <f t="shared" si="6"/>
        <v>0</v>
      </c>
      <c r="C28" s="6">
        <v>0</v>
      </c>
      <c r="D28" s="9">
        <v>0</v>
      </c>
      <c r="E28" s="6">
        <f t="shared" si="4"/>
        <v>0</v>
      </c>
      <c r="F28" s="6">
        <v>0</v>
      </c>
      <c r="G28" s="9">
        <v>0</v>
      </c>
      <c r="H28" s="6">
        <f t="shared" si="5"/>
        <v>0</v>
      </c>
      <c r="I28" s="6">
        <v>0</v>
      </c>
      <c r="J28" s="9">
        <v>0</v>
      </c>
    </row>
    <row r="29" spans="1:153" ht="48" customHeight="1">
      <c r="A29" s="21" t="s">
        <v>33</v>
      </c>
      <c r="B29" s="6">
        <f t="shared" si="6"/>
        <v>187.79999999999998</v>
      </c>
      <c r="C29" s="9">
        <v>179.1</v>
      </c>
      <c r="D29" s="9">
        <v>8.6999999999999993</v>
      </c>
      <c r="E29" s="6">
        <f t="shared" si="4"/>
        <v>187.79999999999998</v>
      </c>
      <c r="F29" s="9">
        <v>179.1</v>
      </c>
      <c r="G29" s="9">
        <v>8.6999999999999993</v>
      </c>
      <c r="H29" s="6">
        <f t="shared" si="5"/>
        <v>187.79999999999998</v>
      </c>
      <c r="I29" s="9">
        <v>179.1</v>
      </c>
      <c r="J29" s="9">
        <v>8.6999999999999993</v>
      </c>
    </row>
    <row r="30" spans="1:153" s="16" customFormat="1" ht="42.75" customHeight="1">
      <c r="A30" s="22" t="s">
        <v>4</v>
      </c>
      <c r="B30" s="11">
        <f>B31+B32+B33+B34+B35+B36</f>
        <v>27340.9</v>
      </c>
      <c r="C30" s="11">
        <f>C31+C32+C33+C34+C35+C36</f>
        <v>27076.9</v>
      </c>
      <c r="D30" s="11">
        <f>D31+D32+D33+D34+D35+D36</f>
        <v>264</v>
      </c>
      <c r="E30" s="11">
        <f t="shared" ref="E30:J30" si="7">E31+E32+E33+E34+E35</f>
        <v>20651.7</v>
      </c>
      <c r="F30" s="11">
        <f t="shared" si="7"/>
        <v>20529.2</v>
      </c>
      <c r="G30" s="11">
        <f t="shared" si="7"/>
        <v>122.5</v>
      </c>
      <c r="H30" s="11">
        <f t="shared" si="7"/>
        <v>21125.7</v>
      </c>
      <c r="I30" s="11">
        <f t="shared" si="7"/>
        <v>20998.3</v>
      </c>
      <c r="J30" s="11">
        <f t="shared" si="7"/>
        <v>127.4</v>
      </c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</row>
    <row r="31" spans="1:153" ht="40.5" customHeight="1">
      <c r="A31" s="18" t="s">
        <v>10</v>
      </c>
      <c r="B31" s="6">
        <f t="shared" ref="B31:B36" si="8">SUM(C31+D31)</f>
        <v>2559.2000000000003</v>
      </c>
      <c r="C31" s="6">
        <v>2441.4</v>
      </c>
      <c r="D31" s="9">
        <v>117.8</v>
      </c>
      <c r="E31" s="6">
        <f t="shared" ref="E31:E36" si="9">SUM(F31+G31)</f>
        <v>2661.6</v>
      </c>
      <c r="F31" s="6">
        <v>2539.1</v>
      </c>
      <c r="G31" s="9">
        <v>122.5</v>
      </c>
      <c r="H31" s="6">
        <f t="shared" ref="H31:H36" si="10">SUM(I31+J31)</f>
        <v>2768</v>
      </c>
      <c r="I31" s="6">
        <v>2640.6</v>
      </c>
      <c r="J31" s="9">
        <v>127.4</v>
      </c>
    </row>
    <row r="32" spans="1:153" ht="87.75" customHeight="1">
      <c r="A32" s="20" t="s">
        <v>24</v>
      </c>
      <c r="B32" s="6">
        <f>SUM(C32+D32)</f>
        <v>14991.2</v>
      </c>
      <c r="C32" s="6">
        <v>14991.2</v>
      </c>
      <c r="D32" s="9">
        <v>0</v>
      </c>
      <c r="E32" s="6">
        <f t="shared" si="9"/>
        <v>15153.9</v>
      </c>
      <c r="F32" s="6">
        <v>15153.9</v>
      </c>
      <c r="G32" s="9">
        <v>0</v>
      </c>
      <c r="H32" s="6">
        <f t="shared" si="10"/>
        <v>14929.3</v>
      </c>
      <c r="I32" s="6">
        <v>14929.3</v>
      </c>
      <c r="J32" s="9">
        <v>0</v>
      </c>
    </row>
    <row r="33" spans="1:42" ht="101.25" customHeight="1">
      <c r="A33" s="20" t="s">
        <v>29</v>
      </c>
      <c r="B33" s="6">
        <f t="shared" si="8"/>
        <v>2836.2</v>
      </c>
      <c r="C33" s="6">
        <v>2836.2</v>
      </c>
      <c r="D33" s="9">
        <v>0</v>
      </c>
      <c r="E33" s="6">
        <f t="shared" si="9"/>
        <v>2836.2</v>
      </c>
      <c r="F33" s="6">
        <v>2836.2</v>
      </c>
      <c r="G33" s="9">
        <v>0</v>
      </c>
      <c r="H33" s="6">
        <f t="shared" si="10"/>
        <v>3428.4</v>
      </c>
      <c r="I33" s="6">
        <v>3428.4</v>
      </c>
      <c r="J33" s="9">
        <v>0</v>
      </c>
    </row>
    <row r="34" spans="1:42" ht="105.75" hidden="1" customHeight="1">
      <c r="A34" s="20" t="s">
        <v>28</v>
      </c>
      <c r="B34" s="6">
        <f t="shared" si="8"/>
        <v>0</v>
      </c>
      <c r="C34" s="6">
        <v>0</v>
      </c>
      <c r="D34" s="9">
        <v>0</v>
      </c>
      <c r="E34" s="6">
        <f t="shared" si="9"/>
        <v>0</v>
      </c>
      <c r="F34" s="6">
        <v>0</v>
      </c>
      <c r="G34" s="9">
        <v>0</v>
      </c>
      <c r="H34" s="6">
        <f t="shared" si="10"/>
        <v>0</v>
      </c>
      <c r="I34" s="6">
        <v>0</v>
      </c>
      <c r="J34" s="9">
        <v>0</v>
      </c>
    </row>
    <row r="35" spans="1:42" ht="81" customHeight="1">
      <c r="A35" s="20" t="s">
        <v>34</v>
      </c>
      <c r="B35" s="6">
        <f t="shared" si="8"/>
        <v>1190.8</v>
      </c>
      <c r="C35" s="6">
        <v>1136</v>
      </c>
      <c r="D35" s="9">
        <v>54.8</v>
      </c>
      <c r="E35" s="6">
        <f t="shared" si="9"/>
        <v>0</v>
      </c>
      <c r="F35" s="6">
        <v>0</v>
      </c>
      <c r="G35" s="9">
        <v>0</v>
      </c>
      <c r="H35" s="6">
        <f t="shared" si="10"/>
        <v>0</v>
      </c>
      <c r="I35" s="6">
        <v>0</v>
      </c>
      <c r="J35" s="9">
        <v>0</v>
      </c>
    </row>
    <row r="36" spans="1:42" ht="45.75" customHeight="1">
      <c r="A36" s="20" t="s">
        <v>35</v>
      </c>
      <c r="B36" s="6">
        <f t="shared" si="8"/>
        <v>5763.5</v>
      </c>
      <c r="C36" s="6">
        <v>5672.1</v>
      </c>
      <c r="D36" s="9">
        <v>91.4</v>
      </c>
      <c r="E36" s="6">
        <f t="shared" si="9"/>
        <v>0</v>
      </c>
      <c r="F36" s="6">
        <v>0</v>
      </c>
      <c r="G36" s="9">
        <v>0</v>
      </c>
      <c r="H36" s="6">
        <f t="shared" si="10"/>
        <v>0</v>
      </c>
      <c r="I36" s="6">
        <v>0</v>
      </c>
      <c r="J36" s="9">
        <v>0</v>
      </c>
    </row>
    <row r="37" spans="1:42" s="16" customFormat="1" ht="58.5" customHeight="1">
      <c r="A37" s="23" t="s">
        <v>6</v>
      </c>
      <c r="B37" s="11">
        <f>B38+B39+B40+B41</f>
        <v>954.8</v>
      </c>
      <c r="C37" s="11">
        <f>C38+C39+C40+C41</f>
        <v>919.9</v>
      </c>
      <c r="D37" s="11">
        <f>D38+D39+D40+D41</f>
        <v>34.9</v>
      </c>
      <c r="E37" s="11">
        <f t="shared" ref="E37:J37" si="11">E38+E39+E40</f>
        <v>120.9</v>
      </c>
      <c r="F37" s="11">
        <f t="shared" si="11"/>
        <v>120</v>
      </c>
      <c r="G37" s="11">
        <f t="shared" si="11"/>
        <v>0.9</v>
      </c>
      <c r="H37" s="11">
        <f t="shared" si="11"/>
        <v>124.10000000000001</v>
      </c>
      <c r="I37" s="11">
        <f t="shared" si="11"/>
        <v>123.2</v>
      </c>
      <c r="J37" s="11">
        <f t="shared" si="11"/>
        <v>0.9</v>
      </c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17"/>
    </row>
    <row r="38" spans="1:42" ht="56.25" customHeight="1">
      <c r="A38" s="18" t="s">
        <v>15</v>
      </c>
      <c r="B38" s="6">
        <f>SUM(C38+D38)</f>
        <v>291.60000000000002</v>
      </c>
      <c r="C38" s="6">
        <v>278.10000000000002</v>
      </c>
      <c r="D38" s="6">
        <v>13.5</v>
      </c>
      <c r="E38" s="6">
        <f t="shared" ref="E38:E44" si="12">SUM(F38+G38)</f>
        <v>0</v>
      </c>
      <c r="F38" s="6">
        <v>0</v>
      </c>
      <c r="G38" s="6">
        <v>0</v>
      </c>
      <c r="H38" s="6">
        <f t="shared" ref="H38:H43" si="13">SUM(I38+J38)</f>
        <v>0</v>
      </c>
      <c r="I38" s="6">
        <v>0</v>
      </c>
      <c r="J38" s="6">
        <v>0</v>
      </c>
    </row>
    <row r="39" spans="1:42" ht="56.25" customHeight="1">
      <c r="A39" s="18" t="s">
        <v>39</v>
      </c>
      <c r="B39" s="6">
        <f>SUM(C39+D39)</f>
        <v>420.79999999999995</v>
      </c>
      <c r="C39" s="9">
        <v>401.4</v>
      </c>
      <c r="D39" s="9">
        <v>19.399999999999999</v>
      </c>
      <c r="E39" s="6">
        <f t="shared" si="12"/>
        <v>0</v>
      </c>
      <c r="F39" s="9">
        <v>0</v>
      </c>
      <c r="G39" s="9">
        <v>0</v>
      </c>
      <c r="H39" s="6">
        <f t="shared" si="13"/>
        <v>0</v>
      </c>
      <c r="I39" s="9">
        <v>0</v>
      </c>
      <c r="J39" s="9">
        <v>0</v>
      </c>
    </row>
    <row r="40" spans="1:42" s="19" customFormat="1" ht="54.75" customHeight="1">
      <c r="A40" s="18" t="s">
        <v>25</v>
      </c>
      <c r="B40" s="6">
        <f t="shared" ref="B40:B44" si="14">SUM(C40+D40)</f>
        <v>120.9</v>
      </c>
      <c r="C40" s="29">
        <v>119.9</v>
      </c>
      <c r="D40" s="9">
        <v>1</v>
      </c>
      <c r="E40" s="6">
        <f t="shared" si="12"/>
        <v>120.9</v>
      </c>
      <c r="F40" s="29">
        <v>120</v>
      </c>
      <c r="G40" s="9">
        <v>0.9</v>
      </c>
      <c r="H40" s="6">
        <f t="shared" si="13"/>
        <v>124.10000000000001</v>
      </c>
      <c r="I40" s="29">
        <v>123.2</v>
      </c>
      <c r="J40" s="9">
        <v>0.9</v>
      </c>
    </row>
    <row r="41" spans="1:42" s="19" customFormat="1" ht="54.75" customHeight="1">
      <c r="A41" s="18" t="s">
        <v>36</v>
      </c>
      <c r="B41" s="6">
        <f t="shared" ref="B41" si="15">SUM(C41+D41)</f>
        <v>121.5</v>
      </c>
      <c r="C41" s="29">
        <v>120.5</v>
      </c>
      <c r="D41" s="9">
        <v>1</v>
      </c>
      <c r="E41" s="6">
        <f t="shared" ref="E41" si="16">SUM(F41+G41)</f>
        <v>0</v>
      </c>
      <c r="F41" s="29">
        <v>0</v>
      </c>
      <c r="G41" s="9">
        <v>0</v>
      </c>
      <c r="H41" s="6">
        <f t="shared" ref="H41" si="17">SUM(I41+J41)</f>
        <v>0</v>
      </c>
      <c r="I41" s="29">
        <v>0</v>
      </c>
      <c r="J41" s="9">
        <v>0</v>
      </c>
    </row>
    <row r="42" spans="1:42" ht="56.25">
      <c r="A42" s="24" t="s">
        <v>13</v>
      </c>
      <c r="B42" s="11">
        <f>SUM(C42+D42)</f>
        <v>571.79999999999995</v>
      </c>
      <c r="C42" s="11">
        <f>C43+C44</f>
        <v>545.5</v>
      </c>
      <c r="D42" s="11">
        <f>D43+D44</f>
        <v>26.3</v>
      </c>
      <c r="E42" s="11">
        <f t="shared" si="12"/>
        <v>551.79999999999995</v>
      </c>
      <c r="F42" s="11">
        <f>F43+F44</f>
        <v>526.4</v>
      </c>
      <c r="G42" s="11">
        <f>G43+G44</f>
        <v>25.4</v>
      </c>
      <c r="H42" s="11">
        <f t="shared" si="13"/>
        <v>551.79999999999995</v>
      </c>
      <c r="I42" s="11">
        <f>I43+I44</f>
        <v>526.4</v>
      </c>
      <c r="J42" s="11">
        <f>J43+J44</f>
        <v>25.4</v>
      </c>
    </row>
    <row r="43" spans="1:42" ht="80.25" customHeight="1">
      <c r="A43" s="25" t="s">
        <v>11</v>
      </c>
      <c r="B43" s="6">
        <f t="shared" si="14"/>
        <v>571.79999999999995</v>
      </c>
      <c r="C43" s="29">
        <v>545.5</v>
      </c>
      <c r="D43" s="9">
        <v>26.3</v>
      </c>
      <c r="E43" s="6">
        <f t="shared" si="12"/>
        <v>551.79999999999995</v>
      </c>
      <c r="F43" s="29">
        <v>526.4</v>
      </c>
      <c r="G43" s="9">
        <v>25.4</v>
      </c>
      <c r="H43" s="6">
        <f t="shared" si="13"/>
        <v>551.79999999999995</v>
      </c>
      <c r="I43" s="29">
        <v>526.4</v>
      </c>
      <c r="J43" s="9">
        <v>25.4</v>
      </c>
    </row>
    <row r="44" spans="1:42" ht="44.25" hidden="1" customHeight="1">
      <c r="A44" s="25" t="s">
        <v>14</v>
      </c>
      <c r="B44" s="6">
        <f t="shared" si="14"/>
        <v>0</v>
      </c>
      <c r="C44" s="29">
        <v>0</v>
      </c>
      <c r="D44" s="29">
        <v>0</v>
      </c>
      <c r="E44" s="6">
        <f t="shared" si="12"/>
        <v>0</v>
      </c>
      <c r="F44" s="29">
        <v>0</v>
      </c>
      <c r="G44" s="29">
        <v>0</v>
      </c>
    </row>
    <row r="45" spans="1:42" ht="18.75" hidden="1">
      <c r="A45" s="24"/>
      <c r="B45" s="30">
        <f t="shared" ref="B45:G45" si="18">B46</f>
        <v>0</v>
      </c>
      <c r="C45" s="30">
        <f t="shared" si="18"/>
        <v>0</v>
      </c>
      <c r="D45" s="30">
        <f t="shared" si="18"/>
        <v>0</v>
      </c>
      <c r="E45" s="30">
        <f t="shared" si="18"/>
        <v>0</v>
      </c>
      <c r="F45" s="30">
        <f t="shared" si="18"/>
        <v>0</v>
      </c>
      <c r="G45" s="30">
        <f t="shared" si="18"/>
        <v>0</v>
      </c>
    </row>
    <row r="46" spans="1:42" ht="54.75" hidden="1" customHeight="1">
      <c r="A46" s="10"/>
      <c r="B46" s="9">
        <f>C46+D46</f>
        <v>0</v>
      </c>
      <c r="C46" s="9"/>
      <c r="D46" s="9"/>
      <c r="E46" s="9">
        <f>F46+G46</f>
        <v>0</v>
      </c>
      <c r="F46" s="9"/>
      <c r="G46" s="31"/>
    </row>
    <row r="47" spans="1:42" ht="15.75"/>
    <row r="48" spans="1:42" ht="15.75"/>
    <row r="49" ht="15.75"/>
    <row r="50" ht="15.75"/>
    <row r="51" ht="15.75"/>
    <row r="52" ht="15.75"/>
    <row r="53" ht="15.75"/>
    <row r="54" ht="15.75"/>
    <row r="55" ht="15.75"/>
    <row r="56" ht="15.75"/>
    <row r="57" ht="15.75"/>
    <row r="58" ht="15.75"/>
    <row r="59" ht="15.75"/>
    <row r="60" ht="15.75"/>
    <row r="61" ht="15.75"/>
    <row r="62" ht="15.75"/>
    <row r="63" ht="15.75"/>
    <row r="6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  <row r="98" ht="15.75"/>
    <row r="99" ht="15.75"/>
  </sheetData>
  <mergeCells count="19">
    <mergeCell ref="D2:J2"/>
    <mergeCell ref="D1:J1"/>
    <mergeCell ref="D3:J3"/>
    <mergeCell ref="D4:J4"/>
    <mergeCell ref="D5:J5"/>
    <mergeCell ref="A7:J7"/>
    <mergeCell ref="A8:J8"/>
    <mergeCell ref="A9:J9"/>
    <mergeCell ref="A10:J10"/>
    <mergeCell ref="A14:A15"/>
    <mergeCell ref="B14:B15"/>
    <mergeCell ref="E14:E15"/>
    <mergeCell ref="A13:D13"/>
    <mergeCell ref="A12:J12"/>
    <mergeCell ref="H14:H15"/>
    <mergeCell ref="I14:J14"/>
    <mergeCell ref="B11:D11"/>
    <mergeCell ref="F14:G14"/>
    <mergeCell ref="C14:D14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2021-10-25T07:44:00Z</cp:lastPrinted>
  <dcterms:created xsi:type="dcterms:W3CDTF">2007-10-22T09:23:55Z</dcterms:created>
  <dcterms:modified xsi:type="dcterms:W3CDTF">2024-03-25T13:39:11Z</dcterms:modified>
</cp:coreProperties>
</file>