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Приложение!$21:$21</definedName>
    <definedName name="_xlnm.Print_Area" localSheetId="0">Приложение!$A$1:$J$53</definedName>
  </definedNames>
  <calcPr calcId="125725"/>
</workbook>
</file>

<file path=xl/calcChain.xml><?xml version="1.0" encoding="utf-8"?>
<calcChain xmlns="http://schemas.openxmlformats.org/spreadsheetml/2006/main">
  <c r="C46" i="2"/>
  <c r="C41"/>
  <c r="J36" l="1"/>
  <c r="G36" l="1"/>
  <c r="D26" l="1"/>
  <c r="D28"/>
  <c r="C28"/>
  <c r="C27"/>
  <c r="F35"/>
  <c r="G35"/>
  <c r="I35"/>
  <c r="J35"/>
  <c r="C35"/>
  <c r="D27"/>
  <c r="H43"/>
  <c r="E43"/>
  <c r="B43"/>
  <c r="H42"/>
  <c r="E42"/>
  <c r="B42"/>
  <c r="G32"/>
  <c r="J32"/>
  <c r="D41"/>
  <c r="D35" s="1"/>
  <c r="C26"/>
  <c r="D44" l="1"/>
  <c r="H48"/>
  <c r="F44"/>
  <c r="G44"/>
  <c r="I44"/>
  <c r="J44"/>
  <c r="C44"/>
  <c r="E48"/>
  <c r="B48"/>
  <c r="E26"/>
  <c r="H50" l="1"/>
  <c r="J49"/>
  <c r="I49"/>
  <c r="H47"/>
  <c r="H46"/>
  <c r="H45"/>
  <c r="H41"/>
  <c r="H40"/>
  <c r="H39"/>
  <c r="H38"/>
  <c r="H37"/>
  <c r="H36"/>
  <c r="H34"/>
  <c r="H33"/>
  <c r="H32"/>
  <c r="H31"/>
  <c r="H30"/>
  <c r="H29"/>
  <c r="H28"/>
  <c r="H27"/>
  <c r="J25"/>
  <c r="I25"/>
  <c r="B41"/>
  <c r="E41"/>
  <c r="H35" l="1"/>
  <c r="H44"/>
  <c r="H49"/>
  <c r="I23"/>
  <c r="I22" s="1"/>
  <c r="J23"/>
  <c r="J22" s="1"/>
  <c r="H26"/>
  <c r="H25" s="1"/>
  <c r="E40"/>
  <c r="B40"/>
  <c r="H23" l="1"/>
  <c r="H22" s="1"/>
  <c r="E39"/>
  <c r="B39"/>
  <c r="F32"/>
  <c r="D30" l="1"/>
  <c r="B27" l="1"/>
  <c r="B51"/>
  <c r="E29"/>
  <c r="D25"/>
  <c r="B34"/>
  <c r="E34"/>
  <c r="F49"/>
  <c r="G49"/>
  <c r="D49"/>
  <c r="B50"/>
  <c r="B37"/>
  <c r="B36"/>
  <c r="G25"/>
  <c r="B26"/>
  <c r="E51"/>
  <c r="E53"/>
  <c r="E52" s="1"/>
  <c r="G52"/>
  <c r="F52"/>
  <c r="E47"/>
  <c r="E46"/>
  <c r="E45"/>
  <c r="E38"/>
  <c r="E37"/>
  <c r="E33"/>
  <c r="E32"/>
  <c r="E31"/>
  <c r="E30"/>
  <c r="E28"/>
  <c r="B53"/>
  <c r="B52" s="1"/>
  <c r="C52"/>
  <c r="D52"/>
  <c r="B46"/>
  <c r="B45"/>
  <c r="B32"/>
  <c r="B31"/>
  <c r="B30"/>
  <c r="B28"/>
  <c r="B47"/>
  <c r="B33"/>
  <c r="B38"/>
  <c r="C25"/>
  <c r="F25"/>
  <c r="C49"/>
  <c r="B29"/>
  <c r="E50"/>
  <c r="E27"/>
  <c r="E36"/>
  <c r="E35" l="1"/>
  <c r="B35"/>
  <c r="B44"/>
  <c r="E44"/>
  <c r="E49"/>
  <c r="D23"/>
  <c r="D22" s="1"/>
  <c r="F23"/>
  <c r="F22" s="1"/>
  <c r="B49"/>
  <c r="C23"/>
  <c r="C22" s="1"/>
  <c r="B25"/>
  <c r="E25"/>
  <c r="G23"/>
  <c r="G22" s="1"/>
  <c r="B23" l="1"/>
  <c r="B22" s="1"/>
  <c r="E23"/>
  <c r="E22" s="1"/>
</calcChain>
</file>

<file path=xl/sharedStrings.xml><?xml version="1.0" encoding="utf-8"?>
<sst xmlns="http://schemas.openxmlformats.org/spreadsheetml/2006/main" count="58" uniqueCount="50">
  <si>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</si>
  <si>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</si>
  <si>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</si>
  <si>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</si>
  <si>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</si>
  <si>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</si>
  <si>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</si>
  <si>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</si>
  <si>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</si>
  <si>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</si>
  <si>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</si>
  <si>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</si>
  <si>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</si>
  <si>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</si>
  <si>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</si>
  <si>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</si>
  <si>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</si>
  <si>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</si>
  <si>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</si>
  <si>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</si>
  <si>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</si>
  <si>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</si>
  <si>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</si>
  <si>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</si>
  <si>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</si>
  <si>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</si>
  <si>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</si>
  <si>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</si>
  <si>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</si>
  <si>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</si>
  <si>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</si>
  <si>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</si>
  <si>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2024 и на плановый период 2025 и 2026 годов с долей местного бюджета</t>
  </si>
  <si>
    <t>7.Субсидия на софинансирование муниципальных программ по работе с молодежью</t>
  </si>
  <si>
    <t>4.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</si>
  <si>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5. Субсидия на реализацию инициативных проектов</t>
  </si>
  <si>
    <t>4.Государственная поддержка отрасли культуры (гос.поддержка лучших учреждений культуры)</t>
  </si>
  <si>
    <t xml:space="preserve">"О бюджете Орловского района на 2024 год и на </t>
  </si>
  <si>
    <t>плановый период 2025 и 2026 годов"</t>
  </si>
  <si>
    <t>2. Субсидия на оснащение учреждений культуры современным оборудованием и программным обеспечением</t>
  </si>
  <si>
    <t>от 22.12.2023 г.№ 106 "О бюджете Орловского района на 2024 год</t>
  </si>
  <si>
    <t>Приложение 7</t>
  </si>
  <si>
    <t>"О внесении изменений в Решение Собрания депутатов Орловского района</t>
  </si>
  <si>
    <t>и на плановый период 2025 и 2026 годов""</t>
  </si>
  <si>
    <t>6. Субсидии на организацию бесплатного горячего питания детей из многодетных семей,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</si>
  <si>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>7.Субсидии на организацию бесплатного горячего питания детей участников специальной военной операции, а также детей, находящихся под опекой (попечительством) участников специальной военной операции, обучающихся по очной форме обучения по программам основного общего, среднего общего образования в муниципальных образовательных организациях</t>
  </si>
  <si>
    <t xml:space="preserve">к Решению Собрания депутатов Орловского района </t>
  </si>
  <si>
    <t>к  Решению Собрания депутатов Орловского района от 10.10.2024 г №152</t>
  </si>
  <si>
    <t>О  внесении изменений в Решение Собрания депутатов Орловского района</t>
  </si>
  <si>
    <t>и на плановый период 2025 и 2026 годов"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</si>
</sst>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3" fillId="0" borderId="0" xfId="0" applyFont="1" applyFill="1" applyAlignment="1"/>
    <xf numFmtId="0" fontId="5" fillId="0" borderId="0" xfId="1" applyFont="1" applyFill="1" applyBorder="1" applyAlignment="1">
      <alignment vertical="top" wrapText="1"/>
    </xf>
    <xf numFmtId="0" fontId="8" fillId="0" borderId="0" xfId="0" applyFont="1" applyFill="1" applyAlignment="1">
      <alignment horizontal="right"/>
    </xf>
    <xf numFmtId="165" fontId="10" fillId="0" borderId="1" xfId="1" applyNumberFormat="1" applyFont="1" applyFill="1" applyBorder="1" applyAlignment="1">
      <alignment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0" fontId="5" fillId="0" borderId="0" xfId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11" fillId="0" borderId="0" xfId="0" applyFont="1" applyFill="1" applyAlignment="1"/>
    <xf numFmtId="0" fontId="10" fillId="0" borderId="0" xfId="0" applyFont="1" applyFill="1" applyAlignment="1">
      <alignment horizontal="right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W106"/>
  <sheetViews>
    <sheetView tabSelected="1" view="pageBreakPreview" topLeftCell="A6" zoomScale="75" zoomScaleNormal="70" zoomScaleSheetLayoutView="75" workbookViewId="0">
      <selection activeCell="E12" sqref="E12"/>
    </sheetView>
  </sheetViews>
  <sheetFormatPr defaultColWidth="9.140625" defaultRowHeight="15.95" customHeight="1"/>
  <cols>
    <col min="1" max="1" width="44.140625" style="3" customWidth="1"/>
    <col min="2" max="2" width="14.5703125" style="1" customWidth="1"/>
    <col min="3" max="3" width="16" style="1" customWidth="1"/>
    <col min="4" max="4" width="11.28515625" style="1" customWidth="1"/>
    <col min="5" max="5" width="13.85546875" style="1" customWidth="1"/>
    <col min="6" max="6" width="14.140625" style="1" customWidth="1"/>
    <col min="7" max="7" width="14.28515625" style="1" customWidth="1"/>
    <col min="8" max="10" width="12.140625" style="1" bestFit="1" customWidth="1"/>
    <col min="11" max="12" width="9.140625" style="1"/>
    <col min="13" max="13" width="13.28515625" style="1" bestFit="1" customWidth="1"/>
    <col min="14" max="16384" width="9.140625" style="1"/>
  </cols>
  <sheetData>
    <row r="1" spans="1:15" ht="18.75">
      <c r="A1" s="5"/>
      <c r="B1" s="33"/>
      <c r="C1" s="33"/>
      <c r="D1" s="44" t="s">
        <v>41</v>
      </c>
      <c r="E1" s="44"/>
      <c r="F1" s="44"/>
      <c r="G1" s="44"/>
      <c r="H1" s="44"/>
      <c r="I1" s="44"/>
      <c r="J1" s="44"/>
      <c r="K1" s="32"/>
      <c r="L1" s="32"/>
      <c r="M1" s="32"/>
      <c r="N1" s="32"/>
      <c r="O1" s="32"/>
    </row>
    <row r="2" spans="1:15" ht="18.75">
      <c r="A2" s="5"/>
      <c r="B2" s="33"/>
      <c r="C2" s="33"/>
      <c r="D2" s="44" t="s">
        <v>46</v>
      </c>
      <c r="E2" s="44"/>
      <c r="F2" s="44"/>
      <c r="G2" s="44"/>
      <c r="H2" s="44"/>
      <c r="I2" s="44"/>
      <c r="J2" s="44"/>
      <c r="K2" s="32"/>
      <c r="L2" s="32"/>
      <c r="M2" s="32"/>
      <c r="N2" s="32"/>
      <c r="O2" s="32"/>
    </row>
    <row r="3" spans="1:15" ht="18.75">
      <c r="A3" s="5"/>
      <c r="B3" s="33"/>
      <c r="C3" s="33"/>
      <c r="D3" s="44" t="s">
        <v>42</v>
      </c>
      <c r="E3" s="44"/>
      <c r="F3" s="44"/>
      <c r="G3" s="44"/>
      <c r="H3" s="44"/>
      <c r="I3" s="44"/>
      <c r="J3" s="44"/>
      <c r="K3" s="32"/>
      <c r="L3" s="32"/>
      <c r="M3" s="32"/>
      <c r="N3" s="32"/>
      <c r="O3" s="32"/>
    </row>
    <row r="4" spans="1:15" ht="18.75">
      <c r="A4" s="5"/>
      <c r="B4" s="33"/>
      <c r="C4" s="33"/>
      <c r="D4" s="44" t="s">
        <v>40</v>
      </c>
      <c r="E4" s="44"/>
      <c r="F4" s="44"/>
      <c r="G4" s="44"/>
      <c r="H4" s="44"/>
      <c r="I4" s="44"/>
      <c r="J4" s="44"/>
      <c r="K4" s="32"/>
      <c r="L4" s="32"/>
      <c r="M4" s="32"/>
      <c r="N4" s="32"/>
      <c r="O4" s="32"/>
    </row>
    <row r="5" spans="1:15" ht="18.75">
      <c r="A5" s="5"/>
      <c r="B5" s="33"/>
      <c r="C5" s="33"/>
      <c r="D5" s="44" t="s">
        <v>43</v>
      </c>
      <c r="E5" s="44"/>
      <c r="F5" s="44"/>
      <c r="G5" s="44"/>
      <c r="H5" s="44"/>
      <c r="I5" s="44"/>
      <c r="J5" s="44"/>
      <c r="K5" s="32"/>
      <c r="L5" s="32"/>
      <c r="M5" s="32"/>
      <c r="N5" s="32"/>
      <c r="O5" s="32"/>
    </row>
    <row r="6" spans="1:15" ht="18.75">
      <c r="A6" s="5"/>
      <c r="B6" s="33"/>
      <c r="C6" s="33"/>
      <c r="D6" s="46" t="s">
        <v>41</v>
      </c>
      <c r="E6" s="46"/>
      <c r="F6" s="46"/>
      <c r="G6" s="46"/>
      <c r="H6" s="46"/>
      <c r="I6" s="46"/>
      <c r="J6" s="46"/>
      <c r="K6" s="45"/>
      <c r="L6" s="45"/>
      <c r="M6" s="32"/>
      <c r="N6" s="32"/>
      <c r="O6" s="32"/>
    </row>
    <row r="7" spans="1:15" ht="18.75">
      <c r="A7" s="5"/>
      <c r="B7" s="33"/>
      <c r="C7" s="33"/>
      <c r="D7" s="44" t="s">
        <v>47</v>
      </c>
      <c r="E7" s="44"/>
      <c r="F7" s="44"/>
      <c r="G7" s="44"/>
      <c r="H7" s="44"/>
      <c r="I7" s="44"/>
      <c r="J7" s="44"/>
      <c r="K7" s="32"/>
      <c r="L7" s="32"/>
      <c r="M7" s="32"/>
      <c r="N7" s="32"/>
      <c r="O7" s="32"/>
    </row>
    <row r="8" spans="1:15" ht="18.75">
      <c r="A8" s="5"/>
      <c r="B8" s="33"/>
      <c r="C8" s="33"/>
      <c r="D8" s="44" t="s">
        <v>48</v>
      </c>
      <c r="E8" s="44"/>
      <c r="F8" s="44"/>
      <c r="G8" s="44"/>
      <c r="H8" s="44"/>
      <c r="I8" s="44"/>
      <c r="J8" s="44"/>
      <c r="K8" s="32"/>
      <c r="L8" s="32"/>
      <c r="M8" s="32"/>
      <c r="N8" s="32"/>
      <c r="O8" s="32"/>
    </row>
    <row r="9" spans="1:15" ht="18.75">
      <c r="A9" s="5"/>
      <c r="B9" s="33"/>
      <c r="C9" s="33"/>
      <c r="D9" s="44" t="s">
        <v>40</v>
      </c>
      <c r="E9" s="44"/>
      <c r="F9" s="44"/>
      <c r="G9" s="44"/>
      <c r="H9" s="44"/>
      <c r="I9" s="44"/>
      <c r="J9" s="44"/>
      <c r="K9" s="32"/>
      <c r="L9" s="32"/>
      <c r="M9" s="32"/>
      <c r="N9" s="32"/>
      <c r="O9" s="32"/>
    </row>
    <row r="10" spans="1:15" ht="18.75">
      <c r="A10" s="5"/>
      <c r="B10" s="33"/>
      <c r="C10" s="33"/>
      <c r="D10" s="34"/>
      <c r="E10" s="44" t="s">
        <v>49</v>
      </c>
      <c r="F10" s="44"/>
      <c r="G10" s="44"/>
      <c r="H10" s="44"/>
      <c r="I10" s="44"/>
      <c r="J10" s="44"/>
      <c r="K10" s="32"/>
      <c r="L10" s="32"/>
      <c r="M10" s="32"/>
      <c r="N10" s="32"/>
      <c r="O10" s="32"/>
    </row>
    <row r="11" spans="1:15" ht="18.75">
      <c r="A11" s="5"/>
      <c r="B11" s="33"/>
      <c r="C11" s="33"/>
      <c r="D11" s="34"/>
      <c r="E11" s="34"/>
      <c r="F11" s="34"/>
      <c r="G11" s="34"/>
      <c r="H11" s="34"/>
      <c r="I11" s="34"/>
      <c r="J11" s="34"/>
      <c r="K11" s="32"/>
      <c r="L11" s="32"/>
      <c r="M11" s="32"/>
      <c r="N11" s="32"/>
      <c r="O11" s="32"/>
    </row>
    <row r="12" spans="1:15" ht="18.75">
      <c r="A12" s="5"/>
      <c r="B12" s="33"/>
      <c r="C12" s="33"/>
      <c r="D12" s="33"/>
      <c r="E12" s="33"/>
      <c r="F12" s="33"/>
      <c r="G12" s="38" t="s">
        <v>26</v>
      </c>
      <c r="H12" s="38"/>
      <c r="I12" s="38"/>
      <c r="J12" s="38"/>
    </row>
    <row r="13" spans="1:15" ht="18.75">
      <c r="A13" s="36" t="s">
        <v>12</v>
      </c>
      <c r="B13" s="36"/>
      <c r="C13" s="36"/>
      <c r="D13" s="36"/>
      <c r="E13" s="36"/>
      <c r="F13" s="36"/>
      <c r="G13" s="36"/>
      <c r="H13" s="36"/>
      <c r="I13" s="36"/>
      <c r="J13" s="36"/>
    </row>
    <row r="14" spans="1:15" ht="18.75">
      <c r="A14" s="37" t="s">
        <v>37</v>
      </c>
      <c r="B14" s="37"/>
      <c r="C14" s="37"/>
      <c r="D14" s="37"/>
      <c r="E14" s="37"/>
      <c r="F14" s="37"/>
      <c r="G14" s="37"/>
      <c r="H14" s="37"/>
      <c r="I14" s="37"/>
      <c r="J14" s="37"/>
    </row>
    <row r="15" spans="1:15" ht="18.75">
      <c r="A15" s="38" t="s">
        <v>38</v>
      </c>
      <c r="B15" s="38"/>
      <c r="C15" s="38"/>
      <c r="D15" s="38"/>
      <c r="E15" s="38"/>
      <c r="F15" s="38"/>
      <c r="G15" s="38"/>
      <c r="H15" s="38"/>
      <c r="I15" s="38"/>
      <c r="J15" s="38"/>
    </row>
    <row r="16" spans="1:15" ht="15.95" customHeight="1">
      <c r="A16" s="5"/>
      <c r="B16" s="44"/>
      <c r="C16" s="44"/>
      <c r="D16" s="44"/>
    </row>
    <row r="17" spans="1:10" ht="65.25" customHeight="1">
      <c r="A17" s="41" t="s">
        <v>32</v>
      </c>
      <c r="B17" s="41"/>
      <c r="C17" s="41"/>
      <c r="D17" s="41"/>
      <c r="E17" s="41"/>
      <c r="F17" s="41"/>
      <c r="G17" s="41"/>
      <c r="H17" s="41"/>
      <c r="I17" s="41"/>
      <c r="J17" s="41"/>
    </row>
    <row r="18" spans="1:10" ht="18" customHeight="1">
      <c r="A18" s="40"/>
      <c r="B18" s="40"/>
      <c r="C18" s="40"/>
      <c r="D18" s="40"/>
    </row>
    <row r="19" spans="1:10" ht="18" customHeight="1">
      <c r="A19" s="39" t="s">
        <v>1</v>
      </c>
      <c r="B19" s="39" t="s">
        <v>16</v>
      </c>
      <c r="C19" s="42" t="s">
        <v>7</v>
      </c>
      <c r="D19" s="43"/>
      <c r="E19" s="39" t="s">
        <v>21</v>
      </c>
      <c r="F19" s="42" t="s">
        <v>7</v>
      </c>
      <c r="G19" s="43"/>
      <c r="H19" s="39" t="s">
        <v>31</v>
      </c>
      <c r="I19" s="42" t="s">
        <v>7</v>
      </c>
      <c r="J19" s="43"/>
    </row>
    <row r="20" spans="1:10" ht="78.75" customHeight="1">
      <c r="A20" s="39"/>
      <c r="B20" s="39"/>
      <c r="C20" s="13" t="s">
        <v>8</v>
      </c>
      <c r="D20" s="27" t="s">
        <v>5</v>
      </c>
      <c r="E20" s="39"/>
      <c r="F20" s="13" t="s">
        <v>8</v>
      </c>
      <c r="G20" s="27" t="s">
        <v>5</v>
      </c>
      <c r="H20" s="39"/>
      <c r="I20" s="13" t="s">
        <v>8</v>
      </c>
      <c r="J20" s="27" t="s">
        <v>5</v>
      </c>
    </row>
    <row r="21" spans="1:10" ht="15.75">
      <c r="A21" s="4">
        <v>1</v>
      </c>
      <c r="B21" s="4">
        <v>8</v>
      </c>
      <c r="C21" s="4">
        <v>9</v>
      </c>
      <c r="D21" s="4">
        <v>10</v>
      </c>
      <c r="E21" s="4">
        <v>8</v>
      </c>
      <c r="F21" s="4">
        <v>9</v>
      </c>
      <c r="G21" s="4">
        <v>10</v>
      </c>
      <c r="H21" s="4">
        <v>8</v>
      </c>
      <c r="I21" s="4">
        <v>9</v>
      </c>
      <c r="J21" s="4">
        <v>10</v>
      </c>
    </row>
    <row r="22" spans="1:10" ht="22.5" customHeight="1">
      <c r="A22" s="4" t="s">
        <v>3</v>
      </c>
      <c r="B22" s="6">
        <f t="shared" ref="B22:J22" si="0">SUM(B23)</f>
        <v>36383.100000000006</v>
      </c>
      <c r="C22" s="6">
        <f t="shared" si="0"/>
        <v>34765.800000000003</v>
      </c>
      <c r="D22" s="6">
        <f t="shared" si="0"/>
        <v>1617.3</v>
      </c>
      <c r="E22" s="6">
        <f t="shared" si="0"/>
        <v>104227.40000000001</v>
      </c>
      <c r="F22" s="6">
        <f t="shared" si="0"/>
        <v>102614.90000000001</v>
      </c>
      <c r="G22" s="6">
        <f t="shared" si="0"/>
        <v>1612.5000000000002</v>
      </c>
      <c r="H22" s="6">
        <f t="shared" si="0"/>
        <v>208107.80000000002</v>
      </c>
      <c r="I22" s="6">
        <f t="shared" si="0"/>
        <v>205457.7</v>
      </c>
      <c r="J22" s="6">
        <f t="shared" si="0"/>
        <v>2650.1</v>
      </c>
    </row>
    <row r="23" spans="1:10" s="2" customFormat="1" ht="18.75">
      <c r="A23" s="7" t="s">
        <v>9</v>
      </c>
      <c r="B23" s="6">
        <f>SUM(C23+D23)</f>
        <v>36383.100000000006</v>
      </c>
      <c r="C23" s="6">
        <f>SUM(C25+C35+C44+C49+C52)</f>
        <v>34765.800000000003</v>
      </c>
      <c r="D23" s="6">
        <f>SUM(D25+D35+D44+D49+D52)</f>
        <v>1617.3</v>
      </c>
      <c r="E23" s="6">
        <f>SUM(F23+G23)</f>
        <v>104227.40000000001</v>
      </c>
      <c r="F23" s="6">
        <f>SUM(F25+F35+F44+F49+F52)</f>
        <v>102614.90000000001</v>
      </c>
      <c r="G23" s="6">
        <f>SUM(G25+G35+G44+G49+G52)</f>
        <v>1612.5000000000002</v>
      </c>
      <c r="H23" s="6">
        <f>SUM(I23+J23)</f>
        <v>208107.80000000002</v>
      </c>
      <c r="I23" s="6">
        <f>SUM(I25+I35+I44+I49+I52)</f>
        <v>205457.7</v>
      </c>
      <c r="J23" s="6">
        <f>SUM(J25+J35+J44+J49+J52)</f>
        <v>2650.1</v>
      </c>
    </row>
    <row r="24" spans="1:10" ht="18.75">
      <c r="A24" s="8" t="s">
        <v>0</v>
      </c>
      <c r="B24" s="28"/>
      <c r="C24" s="14"/>
      <c r="D24" s="15"/>
      <c r="E24" s="28"/>
      <c r="F24" s="14"/>
      <c r="G24" s="15"/>
      <c r="H24" s="28"/>
      <c r="I24" s="14"/>
      <c r="J24" s="15"/>
    </row>
    <row r="25" spans="1:10" s="2" customFormat="1" ht="36" customHeight="1">
      <c r="A25" s="12" t="s">
        <v>2</v>
      </c>
      <c r="B25" s="11">
        <f t="shared" ref="B25:G25" si="1">SUM(B26:B34)</f>
        <v>2446.7000000000003</v>
      </c>
      <c r="C25" s="11">
        <f t="shared" si="1"/>
        <v>2333.9</v>
      </c>
      <c r="D25" s="11">
        <f t="shared" si="1"/>
        <v>112.8</v>
      </c>
      <c r="E25" s="11">
        <f t="shared" si="1"/>
        <v>74836.200000000012</v>
      </c>
      <c r="F25" s="11">
        <f t="shared" si="1"/>
        <v>73763.700000000012</v>
      </c>
      <c r="G25" s="11">
        <f t="shared" si="1"/>
        <v>1072.5</v>
      </c>
      <c r="H25" s="11">
        <f t="shared" ref="H25:J25" si="2">SUM(H26:H34)</f>
        <v>177916.4</v>
      </c>
      <c r="I25" s="11">
        <f t="shared" si="2"/>
        <v>175827</v>
      </c>
      <c r="J25" s="11">
        <f t="shared" si="2"/>
        <v>2089.3999999999996</v>
      </c>
    </row>
    <row r="26" spans="1:10" ht="38.25" customHeight="1">
      <c r="A26" s="18" t="s">
        <v>17</v>
      </c>
      <c r="B26" s="6">
        <f>C26+D26</f>
        <v>2173.4</v>
      </c>
      <c r="C26" s="6">
        <f>1974.4+99</f>
        <v>2073.4</v>
      </c>
      <c r="D26" s="35">
        <f>95.2+4.6+0.2</f>
        <v>100</v>
      </c>
      <c r="E26" s="6">
        <f>F26+G26</f>
        <v>2106.1</v>
      </c>
      <c r="F26" s="6">
        <v>2009.2</v>
      </c>
      <c r="G26" s="9">
        <v>96.9</v>
      </c>
      <c r="H26" s="6">
        <f>I26+J26</f>
        <v>2125.3000000000002</v>
      </c>
      <c r="I26" s="6">
        <v>2027.5</v>
      </c>
      <c r="J26" s="9">
        <v>97.8</v>
      </c>
    </row>
    <row r="27" spans="1:10" ht="51.75" customHeight="1">
      <c r="A27" s="18" t="s">
        <v>18</v>
      </c>
      <c r="B27" s="6">
        <f t="shared" ref="B27:B31" si="3">SUM(C27+D27)</f>
        <v>30.6</v>
      </c>
      <c r="C27" s="6">
        <f>33.6-4.5</f>
        <v>29.1</v>
      </c>
      <c r="D27" s="9">
        <f>1.7-0.2</f>
        <v>1.5</v>
      </c>
      <c r="E27" s="6">
        <f t="shared" ref="E27:E34" si="4">SUM(F27+G27)</f>
        <v>35.6</v>
      </c>
      <c r="F27" s="6">
        <v>33.9</v>
      </c>
      <c r="G27" s="9">
        <v>1.7</v>
      </c>
      <c r="H27" s="6">
        <f t="shared" ref="H27:H34" si="5">SUM(I27+J27)</f>
        <v>36.800000000000004</v>
      </c>
      <c r="I27" s="6">
        <v>35.1</v>
      </c>
      <c r="J27" s="9">
        <v>1.7</v>
      </c>
    </row>
    <row r="28" spans="1:10" ht="83.25" customHeight="1">
      <c r="A28" s="18" t="s">
        <v>19</v>
      </c>
      <c r="B28" s="6">
        <f t="shared" si="3"/>
        <v>54.9</v>
      </c>
      <c r="C28" s="6">
        <f>10.3+42</f>
        <v>52.3</v>
      </c>
      <c r="D28" s="9">
        <f>0.5+2.1</f>
        <v>2.6</v>
      </c>
      <c r="E28" s="6">
        <f t="shared" si="4"/>
        <v>11</v>
      </c>
      <c r="F28" s="6">
        <v>10.4</v>
      </c>
      <c r="G28" s="9">
        <v>0.6</v>
      </c>
      <c r="H28" s="6">
        <f t="shared" si="5"/>
        <v>11.4</v>
      </c>
      <c r="I28" s="6">
        <v>10.8</v>
      </c>
      <c r="J28" s="9">
        <v>0.6</v>
      </c>
    </row>
    <row r="29" spans="1:10" ht="56.25" customHeight="1">
      <c r="A29" s="20" t="s">
        <v>20</v>
      </c>
      <c r="B29" s="6">
        <f t="shared" si="3"/>
        <v>0</v>
      </c>
      <c r="C29" s="6">
        <v>0</v>
      </c>
      <c r="D29" s="9">
        <v>0</v>
      </c>
      <c r="E29" s="6">
        <f t="shared" si="4"/>
        <v>6650.3</v>
      </c>
      <c r="F29" s="6">
        <v>6344.3</v>
      </c>
      <c r="G29" s="9">
        <v>306</v>
      </c>
      <c r="H29" s="6">
        <f t="shared" si="5"/>
        <v>6650.3</v>
      </c>
      <c r="I29" s="6">
        <v>6344.3</v>
      </c>
      <c r="J29" s="9">
        <v>306</v>
      </c>
    </row>
    <row r="30" spans="1:10" ht="60" hidden="1" customHeight="1">
      <c r="A30" s="26" t="s">
        <v>30</v>
      </c>
      <c r="B30" s="6">
        <f t="shared" si="3"/>
        <v>0</v>
      </c>
      <c r="C30" s="6">
        <v>0</v>
      </c>
      <c r="D30" s="9">
        <f>1352.4-1352.4</f>
        <v>0</v>
      </c>
      <c r="E30" s="6">
        <f t="shared" si="4"/>
        <v>0</v>
      </c>
      <c r="F30" s="6">
        <v>0</v>
      </c>
      <c r="G30" s="9">
        <v>0</v>
      </c>
      <c r="H30" s="6">
        <f t="shared" si="5"/>
        <v>0</v>
      </c>
      <c r="I30" s="6">
        <v>0</v>
      </c>
      <c r="J30" s="9">
        <v>0</v>
      </c>
    </row>
    <row r="31" spans="1:10" ht="43.5" customHeight="1">
      <c r="A31" s="21" t="s">
        <v>27</v>
      </c>
      <c r="B31" s="6">
        <f t="shared" si="3"/>
        <v>0</v>
      </c>
      <c r="C31" s="6">
        <v>0</v>
      </c>
      <c r="D31" s="9">
        <v>0</v>
      </c>
      <c r="E31" s="6">
        <f t="shared" si="4"/>
        <v>0</v>
      </c>
      <c r="F31" s="6">
        <v>0</v>
      </c>
      <c r="G31" s="9">
        <v>0</v>
      </c>
      <c r="H31" s="6">
        <f t="shared" si="5"/>
        <v>4129.2000000000007</v>
      </c>
      <c r="I31" s="6">
        <v>4102.6000000000004</v>
      </c>
      <c r="J31" s="9">
        <v>26.6</v>
      </c>
    </row>
    <row r="32" spans="1:10" ht="53.25" customHeight="1">
      <c r="A32" s="20" t="s">
        <v>23</v>
      </c>
      <c r="B32" s="6">
        <f t="shared" ref="B32:B34" si="6">SUM(C32+D32)</f>
        <v>0</v>
      </c>
      <c r="C32" s="6">
        <v>0</v>
      </c>
      <c r="D32" s="9">
        <v>0</v>
      </c>
      <c r="E32" s="6">
        <f t="shared" si="4"/>
        <v>65845.400000000009</v>
      </c>
      <c r="F32" s="6">
        <f>115186.8-50000</f>
        <v>65186.8</v>
      </c>
      <c r="G32" s="9">
        <f>1163.5-505+0.1</f>
        <v>658.6</v>
      </c>
      <c r="H32" s="6">
        <f t="shared" si="5"/>
        <v>164775.6</v>
      </c>
      <c r="I32" s="6">
        <v>163127.6</v>
      </c>
      <c r="J32" s="9">
        <f>1647.8+0.2</f>
        <v>1648</v>
      </c>
    </row>
    <row r="33" spans="1:153" ht="69" hidden="1" customHeight="1">
      <c r="A33" s="20" t="s">
        <v>22</v>
      </c>
      <c r="B33" s="6">
        <f t="shared" si="6"/>
        <v>0</v>
      </c>
      <c r="C33" s="6">
        <v>0</v>
      </c>
      <c r="D33" s="9">
        <v>0</v>
      </c>
      <c r="E33" s="6">
        <f t="shared" si="4"/>
        <v>0</v>
      </c>
      <c r="F33" s="6">
        <v>0</v>
      </c>
      <c r="G33" s="9">
        <v>0</v>
      </c>
      <c r="H33" s="6">
        <f t="shared" si="5"/>
        <v>0</v>
      </c>
      <c r="I33" s="6">
        <v>0</v>
      </c>
      <c r="J33" s="9">
        <v>0</v>
      </c>
    </row>
    <row r="34" spans="1:153" ht="48" customHeight="1">
      <c r="A34" s="21" t="s">
        <v>33</v>
      </c>
      <c r="B34" s="6">
        <f t="shared" si="6"/>
        <v>187.79999999999998</v>
      </c>
      <c r="C34" s="9">
        <v>179.1</v>
      </c>
      <c r="D34" s="9">
        <v>8.6999999999999993</v>
      </c>
      <c r="E34" s="6">
        <f t="shared" si="4"/>
        <v>187.79999999999998</v>
      </c>
      <c r="F34" s="9">
        <v>179.1</v>
      </c>
      <c r="G34" s="9">
        <v>8.6999999999999993</v>
      </c>
      <c r="H34" s="6">
        <f t="shared" si="5"/>
        <v>187.79999999999998</v>
      </c>
      <c r="I34" s="9">
        <v>179.1</v>
      </c>
      <c r="J34" s="9">
        <v>8.6999999999999993</v>
      </c>
    </row>
    <row r="35" spans="1:153" s="16" customFormat="1" ht="42.75" customHeight="1">
      <c r="A35" s="22" t="s">
        <v>4</v>
      </c>
      <c r="B35" s="11">
        <f>B36+B37+B38+B39+B40+B41+B42+B43</f>
        <v>32490.600000000002</v>
      </c>
      <c r="C35" s="11">
        <f t="shared" ref="C35:D35" si="7">C36+C37+C38+C39+C40+C41+C42+C43</f>
        <v>31047.300000000003</v>
      </c>
      <c r="D35" s="11">
        <f t="shared" si="7"/>
        <v>1443.3</v>
      </c>
      <c r="E35" s="11">
        <f t="shared" ref="E35" si="8">E36+E37+E38+E39+E40+E41+E42+E43</f>
        <v>28705.5</v>
      </c>
      <c r="F35" s="11">
        <f t="shared" ref="F35" si="9">F36+F37+F38+F39+F40+F41+F42+F43</f>
        <v>28204.800000000003</v>
      </c>
      <c r="G35" s="11">
        <f t="shared" ref="G35" si="10">G36+G37+G38+G39+G40+G41+G42+G43</f>
        <v>500.70000000000005</v>
      </c>
      <c r="H35" s="11">
        <f t="shared" ref="H35" si="11">H36+H37+H38+H39+H40+H41+H42+H43</f>
        <v>29501.9</v>
      </c>
      <c r="I35" s="11">
        <f t="shared" ref="I35" si="12">I36+I37+I38+I39+I40+I41+I42+I43</f>
        <v>28981.1</v>
      </c>
      <c r="J35" s="11">
        <f t="shared" ref="J35" si="13">J36+J37+J38+J39+J40+J41+J42+J43</f>
        <v>520.79999999999995</v>
      </c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</row>
    <row r="36" spans="1:153" ht="40.5" customHeight="1">
      <c r="A36" s="18" t="s">
        <v>10</v>
      </c>
      <c r="B36" s="6">
        <f t="shared" ref="B36:B41" si="14">SUM(C36+D36)</f>
        <v>2559.2000000000003</v>
      </c>
      <c r="C36" s="6">
        <v>2441.4</v>
      </c>
      <c r="D36" s="9">
        <v>117.8</v>
      </c>
      <c r="E36" s="6">
        <f t="shared" ref="E36:E41" si="15">SUM(F36+G36)</f>
        <v>2669.7</v>
      </c>
      <c r="F36" s="6">
        <v>2539.1</v>
      </c>
      <c r="G36" s="9">
        <f>122.5+8.1</f>
        <v>130.6</v>
      </c>
      <c r="H36" s="6">
        <f t="shared" ref="H36:H41" si="16">SUM(I36+J36)</f>
        <v>2776.5</v>
      </c>
      <c r="I36" s="6">
        <v>2640.6</v>
      </c>
      <c r="J36" s="9">
        <f>127.4+8.5</f>
        <v>135.9</v>
      </c>
    </row>
    <row r="37" spans="1:153" ht="87.75" customHeight="1">
      <c r="A37" s="20" t="s">
        <v>24</v>
      </c>
      <c r="B37" s="6">
        <f>SUM(C37+D37)</f>
        <v>14991.2</v>
      </c>
      <c r="C37" s="6">
        <v>14991.2</v>
      </c>
      <c r="D37" s="9">
        <v>0</v>
      </c>
      <c r="E37" s="6">
        <f t="shared" si="15"/>
        <v>15153.9</v>
      </c>
      <c r="F37" s="6">
        <v>15153.9</v>
      </c>
      <c r="G37" s="9">
        <v>0</v>
      </c>
      <c r="H37" s="6">
        <f t="shared" si="16"/>
        <v>14929.3</v>
      </c>
      <c r="I37" s="6">
        <v>14929.3</v>
      </c>
      <c r="J37" s="9">
        <v>0</v>
      </c>
    </row>
    <row r="38" spans="1:153" ht="101.25" customHeight="1">
      <c r="A38" s="20" t="s">
        <v>29</v>
      </c>
      <c r="B38" s="6">
        <f t="shared" si="14"/>
        <v>2836.2</v>
      </c>
      <c r="C38" s="6">
        <v>2836.2</v>
      </c>
      <c r="D38" s="9">
        <v>0</v>
      </c>
      <c r="E38" s="6">
        <f t="shared" si="15"/>
        <v>2836.2</v>
      </c>
      <c r="F38" s="6">
        <v>2836.2</v>
      </c>
      <c r="G38" s="9">
        <v>0</v>
      </c>
      <c r="H38" s="6">
        <f t="shared" si="16"/>
        <v>3428.4</v>
      </c>
      <c r="I38" s="6">
        <v>3428.4</v>
      </c>
      <c r="J38" s="9">
        <v>0</v>
      </c>
    </row>
    <row r="39" spans="1:153" ht="105.75" hidden="1" customHeight="1">
      <c r="A39" s="20" t="s">
        <v>28</v>
      </c>
      <c r="B39" s="6">
        <f t="shared" si="14"/>
        <v>0</v>
      </c>
      <c r="C39" s="6">
        <v>0</v>
      </c>
      <c r="D39" s="9">
        <v>0</v>
      </c>
      <c r="E39" s="6">
        <f t="shared" si="15"/>
        <v>0</v>
      </c>
      <c r="F39" s="6">
        <v>0</v>
      </c>
      <c r="G39" s="9">
        <v>0</v>
      </c>
      <c r="H39" s="6">
        <f t="shared" si="16"/>
        <v>0</v>
      </c>
      <c r="I39" s="6">
        <v>0</v>
      </c>
      <c r="J39" s="9">
        <v>0</v>
      </c>
    </row>
    <row r="40" spans="1:153" ht="81" customHeight="1">
      <c r="A40" s="20" t="s">
        <v>34</v>
      </c>
      <c r="B40" s="6">
        <f t="shared" si="14"/>
        <v>1190.8</v>
      </c>
      <c r="C40" s="6">
        <v>1136</v>
      </c>
      <c r="D40" s="9">
        <v>54.8</v>
      </c>
      <c r="E40" s="6">
        <f t="shared" si="15"/>
        <v>0</v>
      </c>
      <c r="F40" s="6">
        <v>0</v>
      </c>
      <c r="G40" s="9">
        <v>0</v>
      </c>
      <c r="H40" s="6">
        <f t="shared" si="16"/>
        <v>0</v>
      </c>
      <c r="I40" s="6">
        <v>0</v>
      </c>
      <c r="J40" s="9">
        <v>0</v>
      </c>
    </row>
    <row r="41" spans="1:153" ht="45.75" customHeight="1">
      <c r="A41" s="20" t="s">
        <v>35</v>
      </c>
      <c r="B41" s="6">
        <f t="shared" si="14"/>
        <v>6554.4</v>
      </c>
      <c r="C41" s="6">
        <f>5672.1-9.6-178.3</f>
        <v>5484.2</v>
      </c>
      <c r="D41" s="9">
        <f>91.4+978.8</f>
        <v>1070.2</v>
      </c>
      <c r="E41" s="6">
        <f t="shared" si="15"/>
        <v>0</v>
      </c>
      <c r="F41" s="6">
        <v>0</v>
      </c>
      <c r="G41" s="9">
        <v>0</v>
      </c>
      <c r="H41" s="6">
        <f t="shared" si="16"/>
        <v>0</v>
      </c>
      <c r="I41" s="6">
        <v>0</v>
      </c>
      <c r="J41" s="9">
        <v>0</v>
      </c>
    </row>
    <row r="42" spans="1:153" ht="118.5" customHeight="1">
      <c r="A42" s="20" t="s">
        <v>44</v>
      </c>
      <c r="B42" s="6">
        <f t="shared" ref="B42:B43" si="17">SUM(C42+D42)</f>
        <v>3868.1</v>
      </c>
      <c r="C42" s="6">
        <v>3690.2</v>
      </c>
      <c r="D42" s="9">
        <v>177.9</v>
      </c>
      <c r="E42" s="6">
        <f t="shared" ref="E42:E43" si="18">SUM(F42+G42)</f>
        <v>8045.7000000000007</v>
      </c>
      <c r="F42" s="6">
        <v>7675.6</v>
      </c>
      <c r="G42" s="9">
        <v>370.1</v>
      </c>
      <c r="H42" s="6">
        <f t="shared" ref="H42:H43" si="19">SUM(I42+J42)</f>
        <v>8367.7000000000007</v>
      </c>
      <c r="I42" s="6">
        <v>7982.8</v>
      </c>
      <c r="J42" s="9">
        <v>384.9</v>
      </c>
    </row>
    <row r="43" spans="1:153" ht="163.5" customHeight="1">
      <c r="A43" s="21" t="s">
        <v>45</v>
      </c>
      <c r="B43" s="6">
        <f t="shared" si="17"/>
        <v>490.70000000000005</v>
      </c>
      <c r="C43" s="6">
        <v>468.1</v>
      </c>
      <c r="D43" s="9">
        <v>22.6</v>
      </c>
      <c r="E43" s="6">
        <f t="shared" si="18"/>
        <v>0</v>
      </c>
      <c r="F43" s="6">
        <v>0</v>
      </c>
      <c r="G43" s="9">
        <v>0</v>
      </c>
      <c r="H43" s="6">
        <f t="shared" si="19"/>
        <v>0</v>
      </c>
      <c r="I43" s="6">
        <v>0</v>
      </c>
      <c r="J43" s="9">
        <v>0</v>
      </c>
    </row>
    <row r="44" spans="1:153" s="16" customFormat="1" ht="58.5" customHeight="1">
      <c r="A44" s="23" t="s">
        <v>6</v>
      </c>
      <c r="B44" s="11">
        <f>B45+B46+B47+B48</f>
        <v>873.99999999999989</v>
      </c>
      <c r="C44" s="11">
        <f>C45+C46+C47+C48</f>
        <v>839.1</v>
      </c>
      <c r="D44" s="11">
        <f>D45+D46+D47+D48</f>
        <v>34.9</v>
      </c>
      <c r="E44" s="11">
        <f t="shared" ref="E44:J44" si="20">E45+E46+E47</f>
        <v>133.9</v>
      </c>
      <c r="F44" s="11">
        <f t="shared" si="20"/>
        <v>120</v>
      </c>
      <c r="G44" s="11">
        <f t="shared" si="20"/>
        <v>13.9</v>
      </c>
      <c r="H44" s="11">
        <f t="shared" si="20"/>
        <v>137.70000000000002</v>
      </c>
      <c r="I44" s="11">
        <f t="shared" si="20"/>
        <v>123.2</v>
      </c>
      <c r="J44" s="11">
        <f t="shared" si="20"/>
        <v>14.5</v>
      </c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17"/>
    </row>
    <row r="45" spans="1:153" ht="56.25" customHeight="1">
      <c r="A45" s="18" t="s">
        <v>15</v>
      </c>
      <c r="B45" s="6">
        <f>SUM(C45+D45)</f>
        <v>291.60000000000002</v>
      </c>
      <c r="C45" s="6">
        <v>278.10000000000002</v>
      </c>
      <c r="D45" s="6">
        <v>13.5</v>
      </c>
      <c r="E45" s="6">
        <f t="shared" ref="E45:E51" si="21">SUM(F45+G45)</f>
        <v>13</v>
      </c>
      <c r="F45" s="6">
        <v>0</v>
      </c>
      <c r="G45" s="6">
        <v>13</v>
      </c>
      <c r="H45" s="6">
        <f t="shared" ref="H45:H50" si="22">SUM(I45+J45)</f>
        <v>13.6</v>
      </c>
      <c r="I45" s="6">
        <v>0</v>
      </c>
      <c r="J45" s="6">
        <v>13.6</v>
      </c>
    </row>
    <row r="46" spans="1:153" ht="56.25" customHeight="1">
      <c r="A46" s="18" t="s">
        <v>39</v>
      </c>
      <c r="B46" s="6">
        <f>SUM(C46+D46)</f>
        <v>339.99999999999994</v>
      </c>
      <c r="C46" s="9">
        <f>401.4-80.8</f>
        <v>320.59999999999997</v>
      </c>
      <c r="D46" s="9">
        <v>19.399999999999999</v>
      </c>
      <c r="E46" s="6">
        <f t="shared" si="21"/>
        <v>0</v>
      </c>
      <c r="F46" s="9">
        <v>0</v>
      </c>
      <c r="G46" s="9">
        <v>0</v>
      </c>
      <c r="H46" s="6">
        <f t="shared" si="22"/>
        <v>0</v>
      </c>
      <c r="I46" s="9">
        <v>0</v>
      </c>
      <c r="J46" s="9">
        <v>0</v>
      </c>
    </row>
    <row r="47" spans="1:153" s="19" customFormat="1" ht="54.75" customHeight="1">
      <c r="A47" s="18" t="s">
        <v>25</v>
      </c>
      <c r="B47" s="6">
        <f t="shared" ref="B47:B51" si="23">SUM(C47+D47)</f>
        <v>120.9</v>
      </c>
      <c r="C47" s="29">
        <v>119.9</v>
      </c>
      <c r="D47" s="9">
        <v>1</v>
      </c>
      <c r="E47" s="6">
        <f t="shared" si="21"/>
        <v>120.9</v>
      </c>
      <c r="F47" s="9">
        <v>120</v>
      </c>
      <c r="G47" s="9">
        <v>0.9</v>
      </c>
      <c r="H47" s="6">
        <f t="shared" si="22"/>
        <v>124.10000000000001</v>
      </c>
      <c r="I47" s="29">
        <v>123.2</v>
      </c>
      <c r="J47" s="9">
        <v>0.9</v>
      </c>
    </row>
    <row r="48" spans="1:153" s="19" customFormat="1" ht="54.75" customHeight="1">
      <c r="A48" s="18" t="s">
        <v>36</v>
      </c>
      <c r="B48" s="6">
        <f t="shared" ref="B48" si="24">SUM(C48+D48)</f>
        <v>121.5</v>
      </c>
      <c r="C48" s="29">
        <v>120.5</v>
      </c>
      <c r="D48" s="9">
        <v>1</v>
      </c>
      <c r="E48" s="6">
        <f t="shared" ref="E48" si="25">SUM(F48+G48)</f>
        <v>0</v>
      </c>
      <c r="F48" s="29">
        <v>0</v>
      </c>
      <c r="G48" s="9">
        <v>0</v>
      </c>
      <c r="H48" s="6">
        <f t="shared" ref="H48" si="26">SUM(I48+J48)</f>
        <v>0</v>
      </c>
      <c r="I48" s="29">
        <v>0</v>
      </c>
      <c r="J48" s="9">
        <v>0</v>
      </c>
    </row>
    <row r="49" spans="1:10" ht="56.25">
      <c r="A49" s="24" t="s">
        <v>13</v>
      </c>
      <c r="B49" s="11">
        <f>SUM(C49+D49)</f>
        <v>571.79999999999995</v>
      </c>
      <c r="C49" s="11">
        <f>C50+C51</f>
        <v>545.5</v>
      </c>
      <c r="D49" s="11">
        <f>D50+D51</f>
        <v>26.3</v>
      </c>
      <c r="E49" s="11">
        <f t="shared" si="21"/>
        <v>551.79999999999995</v>
      </c>
      <c r="F49" s="11">
        <f>F50+F51</f>
        <v>526.4</v>
      </c>
      <c r="G49" s="11">
        <f>G50+G51</f>
        <v>25.4</v>
      </c>
      <c r="H49" s="11">
        <f t="shared" si="22"/>
        <v>551.79999999999995</v>
      </c>
      <c r="I49" s="11">
        <f>I50+I51</f>
        <v>526.4</v>
      </c>
      <c r="J49" s="11">
        <f>J50+J51</f>
        <v>25.4</v>
      </c>
    </row>
    <row r="50" spans="1:10" ht="80.25" customHeight="1">
      <c r="A50" s="25" t="s">
        <v>11</v>
      </c>
      <c r="B50" s="6">
        <f t="shared" si="23"/>
        <v>571.79999999999995</v>
      </c>
      <c r="C50" s="29">
        <v>545.5</v>
      </c>
      <c r="D50" s="9">
        <v>26.3</v>
      </c>
      <c r="E50" s="6">
        <f t="shared" si="21"/>
        <v>551.79999999999995</v>
      </c>
      <c r="F50" s="29">
        <v>526.4</v>
      </c>
      <c r="G50" s="9">
        <v>25.4</v>
      </c>
      <c r="H50" s="6">
        <f t="shared" si="22"/>
        <v>551.79999999999995</v>
      </c>
      <c r="I50" s="29">
        <v>526.4</v>
      </c>
      <c r="J50" s="9">
        <v>25.4</v>
      </c>
    </row>
    <row r="51" spans="1:10" ht="44.25" hidden="1" customHeight="1">
      <c r="A51" s="25" t="s">
        <v>14</v>
      </c>
      <c r="B51" s="6">
        <f t="shared" si="23"/>
        <v>0</v>
      </c>
      <c r="C51" s="29">
        <v>0</v>
      </c>
      <c r="D51" s="29">
        <v>0</v>
      </c>
      <c r="E51" s="6">
        <f t="shared" si="21"/>
        <v>0</v>
      </c>
      <c r="F51" s="29">
        <v>0</v>
      </c>
      <c r="G51" s="29">
        <v>0</v>
      </c>
    </row>
    <row r="52" spans="1:10" ht="18.75" hidden="1">
      <c r="A52" s="24"/>
      <c r="B52" s="30">
        <f t="shared" ref="B52:G52" si="27">B53</f>
        <v>0</v>
      </c>
      <c r="C52" s="30">
        <f t="shared" si="27"/>
        <v>0</v>
      </c>
      <c r="D52" s="30">
        <f t="shared" si="27"/>
        <v>0</v>
      </c>
      <c r="E52" s="30">
        <f t="shared" si="27"/>
        <v>0</v>
      </c>
      <c r="F52" s="30">
        <f t="shared" si="27"/>
        <v>0</v>
      </c>
      <c r="G52" s="30">
        <f t="shared" si="27"/>
        <v>0</v>
      </c>
    </row>
    <row r="53" spans="1:10" ht="54.75" hidden="1" customHeight="1">
      <c r="A53" s="10"/>
      <c r="B53" s="9">
        <f>C53+D53</f>
        <v>0</v>
      </c>
      <c r="C53" s="9"/>
      <c r="D53" s="9"/>
      <c r="E53" s="9">
        <f>F53+G53</f>
        <v>0</v>
      </c>
      <c r="F53" s="9"/>
      <c r="G53" s="31"/>
    </row>
    <row r="54" spans="1:10" ht="15.75"/>
    <row r="55" spans="1:10" ht="15.75"/>
    <row r="56" spans="1:10" ht="15.75"/>
    <row r="57" spans="1:10" ht="15.75"/>
    <row r="58" spans="1:10" ht="15.75"/>
    <row r="59" spans="1:10" ht="15.75"/>
    <row r="60" spans="1:10" ht="15.75"/>
    <row r="61" spans="1:10" ht="15.75"/>
    <row r="62" spans="1:10" ht="15.75"/>
    <row r="63" spans="1:10" ht="15.75"/>
    <row r="64" spans="1:10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  <row r="102" ht="15.75"/>
    <row r="103" ht="15.75"/>
    <row r="104" ht="15.75"/>
    <row r="105" ht="15.75"/>
    <row r="106" ht="15.75"/>
  </sheetData>
  <mergeCells count="24">
    <mergeCell ref="D6:J6"/>
    <mergeCell ref="D7:J7"/>
    <mergeCell ref="D8:J8"/>
    <mergeCell ref="D9:J9"/>
    <mergeCell ref="E10:J10"/>
    <mergeCell ref="G12:J12"/>
    <mergeCell ref="D2:J2"/>
    <mergeCell ref="D1:J1"/>
    <mergeCell ref="D3:J3"/>
    <mergeCell ref="D4:J4"/>
    <mergeCell ref="D5:J5"/>
    <mergeCell ref="A13:J13"/>
    <mergeCell ref="A14:J14"/>
    <mergeCell ref="A15:J15"/>
    <mergeCell ref="A19:A20"/>
    <mergeCell ref="B19:B20"/>
    <mergeCell ref="E19:E20"/>
    <mergeCell ref="A18:D18"/>
    <mergeCell ref="A17:J17"/>
    <mergeCell ref="H19:H20"/>
    <mergeCell ref="I19:J19"/>
    <mergeCell ref="B16:D16"/>
    <mergeCell ref="F19:G19"/>
    <mergeCell ref="C19:D19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2024-10-14T11:30:20Z</dcterms:modified>
</cp:coreProperties>
</file>