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390" windowWidth="11115" windowHeight="5385"/>
  </bookViews>
  <sheets>
    <sheet name="2024 год" sheetId="1" r:id="rId1"/>
  </sheets>
  <definedNames>
    <definedName name="_xlnm.Print_Titles" localSheetId="0">'2024 год'!$11:$15</definedName>
    <definedName name="_xlnm.Print_Area" localSheetId="0">'2024 год'!$A$1:$D$128</definedName>
  </definedNames>
  <calcPr calcId="125725"/>
</workbook>
</file>

<file path=xl/calcChain.xml><?xml version="1.0" encoding="utf-8"?>
<calcChain xmlns="http://schemas.openxmlformats.org/spreadsheetml/2006/main">
  <c r="B22" i="1"/>
  <c r="F99" l="1"/>
  <c r="C21"/>
  <c r="D26"/>
  <c r="D106"/>
  <c r="D23"/>
  <c r="D52"/>
  <c r="C29"/>
  <c r="B83"/>
  <c r="B44"/>
  <c r="D44" s="1"/>
  <c r="B29"/>
  <c r="G98"/>
  <c r="D101"/>
  <c r="D48"/>
  <c r="D123"/>
  <c r="B98"/>
  <c r="D91"/>
  <c r="D122"/>
  <c r="D121"/>
  <c r="D120"/>
  <c r="D119"/>
  <c r="D118"/>
  <c r="C124"/>
  <c r="B124"/>
  <c r="B97" s="1"/>
  <c r="D127"/>
  <c r="D50"/>
  <c r="C71"/>
  <c r="H23" s="1"/>
  <c r="D43"/>
  <c r="D28"/>
  <c r="B51"/>
  <c r="D47"/>
  <c r="B86"/>
  <c r="D109"/>
  <c r="D110"/>
  <c r="D46"/>
  <c r="D18"/>
  <c r="D116"/>
  <c r="D117"/>
  <c r="D49"/>
  <c r="D111"/>
  <c r="D32"/>
  <c r="D113"/>
  <c r="D114"/>
  <c r="D112"/>
  <c r="D53"/>
  <c r="D27"/>
  <c r="C86"/>
  <c r="D88"/>
  <c r="B71"/>
  <c r="D115"/>
  <c r="D125"/>
  <c r="D41"/>
  <c r="D102"/>
  <c r="D126"/>
  <c r="D124" s="1"/>
  <c r="D40"/>
  <c r="D105"/>
  <c r="D108"/>
  <c r="D35"/>
  <c r="C18"/>
  <c r="C54"/>
  <c r="D55"/>
  <c r="B54"/>
  <c r="D79"/>
  <c r="D75"/>
  <c r="D73"/>
  <c r="D74"/>
  <c r="D77"/>
  <c r="D78"/>
  <c r="D82"/>
  <c r="D81"/>
  <c r="D72"/>
  <c r="D38"/>
  <c r="D85"/>
  <c r="C83"/>
  <c r="D37"/>
  <c r="D103"/>
  <c r="D36"/>
  <c r="D69"/>
  <c r="D66"/>
  <c r="D65"/>
  <c r="D64"/>
  <c r="D63"/>
  <c r="D60"/>
  <c r="B94"/>
  <c r="D70"/>
  <c r="D62"/>
  <c r="D84"/>
  <c r="D89"/>
  <c r="B59"/>
  <c r="D67"/>
  <c r="D30"/>
  <c r="D68"/>
  <c r="C94"/>
  <c r="D96"/>
  <c r="D93"/>
  <c r="D61"/>
  <c r="C59"/>
  <c r="C56" s="1"/>
  <c r="D95"/>
  <c r="D94" s="1"/>
  <c r="D104"/>
  <c r="D80"/>
  <c r="D92"/>
  <c r="B90"/>
  <c r="D87"/>
  <c r="D86" s="1"/>
  <c r="D107"/>
  <c r="F47"/>
  <c r="D76"/>
  <c r="D34"/>
  <c r="D100"/>
  <c r="C90"/>
  <c r="D90" s="1"/>
  <c r="F98"/>
  <c r="D45"/>
  <c r="D25"/>
  <c r="C51"/>
  <c r="B39"/>
  <c r="C98"/>
  <c r="C97" s="1"/>
  <c r="C39"/>
  <c r="D42"/>
  <c r="D31"/>
  <c r="D24"/>
  <c r="C22"/>
  <c r="D59" l="1"/>
  <c r="D83"/>
  <c r="C57"/>
  <c r="D33"/>
  <c r="D29" s="1"/>
  <c r="D71"/>
  <c r="D57" s="1"/>
  <c r="D54"/>
  <c r="D21"/>
  <c r="G23"/>
  <c r="B132"/>
  <c r="B20"/>
  <c r="H18" s="1"/>
  <c r="B56"/>
  <c r="D39"/>
  <c r="C132"/>
  <c r="H98"/>
  <c r="D51"/>
  <c r="C20"/>
  <c r="I18" s="1"/>
  <c r="D22"/>
  <c r="D99"/>
  <c r="D98" s="1"/>
  <c r="D97" s="1"/>
  <c r="B57"/>
  <c r="D56" l="1"/>
  <c r="B17"/>
  <c r="B129" s="1"/>
  <c r="C17"/>
  <c r="H24" s="1"/>
  <c r="H22" s="1"/>
  <c r="D132"/>
  <c r="D20"/>
  <c r="D17" s="1"/>
  <c r="G16"/>
  <c r="G24" l="1"/>
  <c r="G22" s="1"/>
  <c r="F18"/>
  <c r="C129"/>
</calcChain>
</file>

<file path=xl/sharedStrings.xml><?xml version="1.0" encoding="utf-8"?>
<sst xmlns="http://schemas.openxmlformats.org/spreadsheetml/2006/main" count="99" uniqueCount="91">
  <si>
    <t>Наименование муниципальных образований</t>
  </si>
  <si>
    <t>I.Муниципальный район</t>
  </si>
  <si>
    <t>.</t>
  </si>
  <si>
    <t>тыс. рублей</t>
  </si>
  <si>
    <t>Консолидированных бюджет -всего</t>
  </si>
  <si>
    <t>в том числе:</t>
  </si>
  <si>
    <t>Отклонение   (+,   -)</t>
  </si>
  <si>
    <t>в том числе по бюджетам  :</t>
  </si>
  <si>
    <t xml:space="preserve">       из них: капремонт , строительство</t>
  </si>
  <si>
    <t xml:space="preserve">           из них: капремонт , строительство</t>
  </si>
  <si>
    <t xml:space="preserve">         из них: капремонт , строительство</t>
  </si>
  <si>
    <t>II. Иные межбюджетные трансферты областного бюджета-всего</t>
  </si>
  <si>
    <t>1.Фонд софинансирования расходов областного бюджета</t>
  </si>
  <si>
    <t>Администрация Орловского района</t>
  </si>
  <si>
    <t>Управление культуры и спорта</t>
  </si>
  <si>
    <t>1.Волочаевское с/п</t>
  </si>
  <si>
    <t>2.Донское с/п</t>
  </si>
  <si>
    <t>3.Каменно-Балковкое с/п</t>
  </si>
  <si>
    <t>4.Камышевское с/п</t>
  </si>
  <si>
    <t>5.Красноармейское с/п</t>
  </si>
  <si>
    <t>6.Курганенское с/п</t>
  </si>
  <si>
    <t>7Луганское с/п</t>
  </si>
  <si>
    <t>8.Майорское с/п</t>
  </si>
  <si>
    <t>10.Островянское с/п</t>
  </si>
  <si>
    <t>11.Пролетарское с/п</t>
  </si>
  <si>
    <t>Управление образования Орловского района</t>
  </si>
  <si>
    <t>1.Муниципальный район</t>
  </si>
  <si>
    <t>2.Иные межбюджетные трансферты по сельским поселениям -всего</t>
  </si>
  <si>
    <t>Е.А.Лячина</t>
  </si>
  <si>
    <t>Заведующий финансовым отделом Администрации Орловского района</t>
  </si>
  <si>
    <t xml:space="preserve">1.Организация отдыха детей в каникулярное время                  </t>
  </si>
  <si>
    <t>3.Островянское с/п</t>
  </si>
  <si>
    <t xml:space="preserve">Переселение граждан </t>
  </si>
  <si>
    <t>Орловское с/п    10 03 06 3 0073160</t>
  </si>
  <si>
    <t>Орловское с/п    05 01  06 3 0073160</t>
  </si>
  <si>
    <t xml:space="preserve"> в т.ч. Каменно-Балковское с/п газификация</t>
  </si>
  <si>
    <t>Управление социальной защиты населения Орловского района</t>
  </si>
  <si>
    <t>Целевые</t>
  </si>
  <si>
    <t>Прочие</t>
  </si>
  <si>
    <t>1.Субсидия на приобретение автомобилей скорой медицинской помощи, санитарного и иного автотранспорта для муниципальных учреждений здравоохранения</t>
  </si>
  <si>
    <t>1.Субсидия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</t>
  </si>
  <si>
    <t>финансовый отдел Администрации Орловского района</t>
  </si>
  <si>
    <t>Субсидия на реализацию мероприятий по формированию современной городской среды в части благоустройства общественных территорий</t>
  </si>
  <si>
    <t>6. Субсидия на государственную поддержку отрасли культуры (гос.поддержка лучших работников  сельских учреждений культуры)</t>
  </si>
  <si>
    <t>1.Орловское с/п</t>
  </si>
  <si>
    <t xml:space="preserve">Красноармейское с/п </t>
  </si>
  <si>
    <t>1.  Субсидия на обеспечение жильем молодых семей  в Ростовской области</t>
  </si>
  <si>
    <t>2. Субсидия на реализацию принципа экстерриториальности при предоставлении государственных и муниципальных услуг</t>
  </si>
  <si>
    <t>3.Субсидия на организацию предоставления областных услуг на базе МФЦ предоставления государственных и муниципальных услуг</t>
  </si>
  <si>
    <t xml:space="preserve">4.Субсидия на возмещение предприятиям жилищно-коммунального хозяйства части платы граждан за коммунальные услуги </t>
  </si>
  <si>
    <t>2.Субсидия на приобретение компьютерной техники</t>
  </si>
  <si>
    <t>1.Красноармейское с/п</t>
  </si>
  <si>
    <t>4.Субсидия   на организацию бесплатного горячего питания обучающихся, получающих начальное общее образование в муниципальных общеобразовательных учреждениях</t>
  </si>
  <si>
    <t>Субсидия на реализацию инициативных проектов в рамках подпрограммы «Развитие культуры» государственной программы Ростовской области «Развитие культуры и туризма»</t>
  </si>
  <si>
    <t>Субсидия на реализацию инициативных проектов в рамках подпрограммы «Благоустройство общественных территорий Ростовской области» государственной программы Ростовской области «Формирование современной городской среды на территории Ростовской области»</t>
  </si>
  <si>
    <t>1.Субсидия на комплектование книжных фондов библиотек муниципальных образований</t>
  </si>
  <si>
    <t xml:space="preserve"> 9.Субсидия на разработку проектной документации на капитальный ремонт, строительство и реконструкцию муниципальных объектов транспортной инфраструктуры</t>
  </si>
  <si>
    <t>2.Субсидия  на обновление материально-технической базы для формирования у обучающихся современных технологических и гуманитарных навыков</t>
  </si>
  <si>
    <t>Государственная поддержка отрасли культуры</t>
  </si>
  <si>
    <t>2.Орловское с/п</t>
  </si>
  <si>
    <t>2.Островянское с/п</t>
  </si>
  <si>
    <t xml:space="preserve">Субсидия на обеспечение развития и укрепления материально-технической базы домов культуры в населенных пунктах с числом жителей до 50 тысяч человек </t>
  </si>
  <si>
    <t xml:space="preserve">Донское с/п </t>
  </si>
  <si>
    <t>10.Субсидия за счет средств резервного фонда Правительства Ростовской области (пруды накопители)</t>
  </si>
  <si>
    <t>Субсидия на реализацию мероприятий по формированию современной городской среды в части благоустройства общественных территорий (Красноармейское с/п)</t>
  </si>
  <si>
    <t>Соц.сфера</t>
  </si>
  <si>
    <r>
      <t xml:space="preserve">Иные межбюджетные трансферты </t>
    </r>
    <r>
      <rPr>
        <sz val="14"/>
        <color indexed="10"/>
        <rFont val="Times New Roman"/>
        <family val="1"/>
        <charset val="204"/>
      </rPr>
      <t>за счет средств Резервного фонда Правительства</t>
    </r>
    <r>
      <rPr>
        <sz val="14"/>
        <rFont val="Times New Roman"/>
        <family val="1"/>
        <charset val="204"/>
      </rPr>
      <t xml:space="preserve"> (Донское сп укрепление МБТ)</t>
    </r>
  </si>
  <si>
    <t>Иные межбюджетные трансферты за счет средств Резервного фонда Правительства (Волочаевское творческие люди)</t>
  </si>
  <si>
    <t>Иные межбюджетные трансферты за счет средств Резервного фонда Правительства (Островянское творческие люди)</t>
  </si>
  <si>
    <r>
      <rPr>
        <b/>
        <sz val="14"/>
        <rFont val="Times New Roman"/>
        <family val="1"/>
        <charset val="204"/>
      </rPr>
      <t>902 0113 99 9 0055490 360 321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</si>
  <si>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904 0113 99 9 0055490 360 321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</si>
  <si>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906 0113 99 9 0055490 360 321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</si>
  <si>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907 0113 99 9 0055490 360 321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</si>
  <si>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914 0113 99 9 0055490 360 321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</si>
  <si>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t>2.Субсидии ФСР по сельским поселениям -всего</t>
  </si>
  <si>
    <t>1. Пролетарское с/п</t>
  </si>
  <si>
    <t>3.Субсидия   на организацию бесплатного горячего питания обучающихся, получающих начальное общее образование в муниципальных общеобразовательных учреждениях</t>
  </si>
  <si>
    <t>4.Субсидии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</si>
  <si>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2. Островянское с/п</t>
  </si>
  <si>
    <t>1. Волочаевское с/п</t>
  </si>
  <si>
    <t>Сведения о  средствах субсидий областного бюджета, выделенных  Орловскому району для софинансирования расходных обязательств, возникающих при выполнении полномочий органов местного самоуправления по вопросам местного значения Орловского района, а также  о выделении иных межбюджетных трансфертов из областного бюджета                                                                                                                                                                                                                                                                    на  01 февраля 2024 года</t>
  </si>
  <si>
    <t>Выделено на 2024 год</t>
  </si>
  <si>
    <t>Поступило на 01.02.2024 года</t>
  </si>
  <si>
    <t>5.Субсидия на реализацию инициативных проектов</t>
  </si>
  <si>
    <t>3.Субсидия на приобретение основных средств для муниципальных учреждений культуры</t>
  </si>
  <si>
    <t xml:space="preserve">2. Государственная поддержка отрасли культуры </t>
  </si>
  <si>
    <t>4. Государственная поддержка отрасли культуры (гос.поддержка лучших учреждений культуры)</t>
  </si>
  <si>
    <t>4.Субсидия на софинансирование муниципальных программ по работе с молодежью</t>
  </si>
  <si>
    <r>
      <rPr>
        <b/>
        <sz val="14"/>
        <rFont val="Times New Roman"/>
        <family val="1"/>
        <charset val="204"/>
      </rPr>
      <t>902 0113 17 1 0071040 630</t>
    </r>
    <r>
      <rPr>
        <sz val="14"/>
        <rFont val="Times New Roman"/>
        <family val="1"/>
        <charset val="204"/>
      </rPr>
      <t xml:space="preserve"> Иные межбюджетные трансферты для обеспечения несения муниципальной службы казачьими дружинами                                                    </t>
    </r>
  </si>
  <si>
    <r>
      <rPr>
        <b/>
        <sz val="14"/>
        <rFont val="Times New Roman"/>
        <family val="1"/>
        <charset val="204"/>
      </rPr>
      <t>907 0702 02 1 00L3030 612</t>
    </r>
    <r>
      <rPr>
        <sz val="14"/>
        <rFont val="Times New Roman"/>
        <family val="1"/>
        <charset val="204"/>
      </rPr>
      <t xml:space="preserve">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</t>
    </r>
  </si>
  <si>
    <r>
      <t xml:space="preserve">906 0801 10 1 0071370 612 </t>
    </r>
    <r>
      <rPr>
        <sz val="14"/>
        <rFont val="Times New Roman"/>
        <family val="1"/>
        <charset val="204"/>
      </rPr>
      <t>Иные межбюджетные трансферты на создание модельных муниципальных библиотек</t>
    </r>
  </si>
</sst>
</file>

<file path=xl/styles.xml><?xml version="1.0" encoding="utf-8"?>
<styleSheet xmlns="http://schemas.openxmlformats.org/spreadsheetml/2006/main">
  <numFmts count="6">
    <numFmt numFmtId="164" formatCode="#,##0.0"/>
    <numFmt numFmtId="165" formatCode="0.0"/>
    <numFmt numFmtId="166" formatCode="#,##0.000"/>
    <numFmt numFmtId="167" formatCode="0.00000"/>
    <numFmt numFmtId="168" formatCode="#,##0.00000"/>
    <numFmt numFmtId="169" formatCode="?"/>
  </numFmts>
  <fonts count="12"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164" fontId="3" fillId="0" borderId="1" xfId="2" applyNumberFormat="1" applyFont="1" applyFill="1" applyBorder="1" applyAlignment="1">
      <alignment horizontal="left" vertical="top" wrapText="1"/>
    </xf>
    <xf numFmtId="0" fontId="3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left" vertical="top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vertical="top" wrapText="1"/>
    </xf>
    <xf numFmtId="0" fontId="5" fillId="0" borderId="0" xfId="2" applyFont="1" applyBorder="1" applyAlignment="1">
      <alignment vertical="top" wrapText="1"/>
    </xf>
    <xf numFmtId="0" fontId="5" fillId="0" borderId="0" xfId="2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right" wrapText="1"/>
    </xf>
    <xf numFmtId="0" fontId="5" fillId="0" borderId="0" xfId="2" applyFont="1" applyBorder="1" applyAlignment="1">
      <alignment horizontal="left" vertical="top" wrapText="1"/>
    </xf>
    <xf numFmtId="0" fontId="5" fillId="0" borderId="0" xfId="2" applyFont="1" applyBorder="1" applyAlignment="1">
      <alignment horizontal="right" vertical="top" wrapText="1"/>
    </xf>
    <xf numFmtId="0" fontId="5" fillId="0" borderId="0" xfId="2" applyFont="1" applyBorder="1" applyAlignment="1">
      <alignment horizontal="center" vertical="top" wrapText="1"/>
    </xf>
    <xf numFmtId="0" fontId="5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vertical="top" wrapText="1"/>
    </xf>
    <xf numFmtId="164" fontId="3" fillId="0" borderId="0" xfId="2" applyNumberFormat="1" applyFont="1" applyFill="1" applyBorder="1" applyAlignment="1">
      <alignment horizontal="left" vertical="top" wrapText="1"/>
    </xf>
    <xf numFmtId="164" fontId="3" fillId="0" borderId="0" xfId="2" applyNumberFormat="1" applyFont="1" applyBorder="1" applyAlignment="1">
      <alignment vertical="center" wrapText="1"/>
    </xf>
    <xf numFmtId="0" fontId="7" fillId="0" borderId="0" xfId="2" applyFont="1" applyBorder="1" applyAlignment="1">
      <alignment vertical="top" wrapText="1"/>
    </xf>
    <xf numFmtId="0" fontId="8" fillId="0" borderId="0" xfId="2" applyFont="1" applyFill="1" applyBorder="1" applyAlignment="1">
      <alignment vertical="top" wrapText="1"/>
    </xf>
    <xf numFmtId="0" fontId="8" fillId="0" borderId="0" xfId="2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5" fillId="0" borderId="0" xfId="2" applyNumberFormat="1" applyFont="1" applyFill="1" applyBorder="1" applyAlignment="1">
      <alignment horizontal="left" vertical="top" wrapText="1"/>
    </xf>
    <xf numFmtId="2" fontId="5" fillId="0" borderId="0" xfId="2" applyNumberFormat="1" applyFont="1" applyBorder="1" applyAlignment="1">
      <alignment horizontal="left" vertical="top" wrapText="1"/>
    </xf>
    <xf numFmtId="2" fontId="3" fillId="0" borderId="0" xfId="2" applyNumberFormat="1" applyFont="1" applyFill="1" applyBorder="1" applyAlignment="1">
      <alignment horizontal="left" vertical="top" wrapText="1"/>
    </xf>
    <xf numFmtId="2" fontId="8" fillId="0" borderId="0" xfId="2" applyNumberFormat="1" applyFont="1" applyFill="1" applyBorder="1" applyAlignment="1">
      <alignment vertical="top" wrapText="1"/>
    </xf>
    <xf numFmtId="1" fontId="4" fillId="0" borderId="1" xfId="2" applyNumberFormat="1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49" fontId="4" fillId="0" borderId="1" xfId="2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wrapText="1"/>
    </xf>
    <xf numFmtId="164" fontId="4" fillId="0" borderId="1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167" fontId="4" fillId="0" borderId="1" xfId="2" applyNumberFormat="1" applyFont="1" applyFill="1" applyBorder="1" applyAlignment="1">
      <alignment horizontal="center" vertical="center" wrapText="1"/>
    </xf>
    <xf numFmtId="2" fontId="3" fillId="0" borderId="0" xfId="2" applyNumberFormat="1" applyFont="1" applyFill="1" applyBorder="1" applyAlignment="1">
      <alignment horizontal="center" wrapText="1"/>
    </xf>
    <xf numFmtId="164" fontId="3" fillId="0" borderId="0" xfId="2" applyNumberFormat="1" applyFont="1" applyFill="1" applyBorder="1" applyAlignment="1">
      <alignment horizontal="left" wrapText="1"/>
    </xf>
    <xf numFmtId="164" fontId="4" fillId="2" borderId="1" xfId="2" applyNumberFormat="1" applyFont="1" applyFill="1" applyBorder="1" applyAlignment="1">
      <alignment horizontal="left" vertical="top" wrapText="1"/>
    </xf>
    <xf numFmtId="165" fontId="9" fillId="0" borderId="0" xfId="0" applyNumberFormat="1" applyFont="1" applyBorder="1" applyAlignment="1">
      <alignment vertical="center" wrapText="1"/>
    </xf>
    <xf numFmtId="168" fontId="5" fillId="0" borderId="0" xfId="2" applyNumberFormat="1" applyFont="1" applyFill="1" applyBorder="1" applyAlignment="1">
      <alignment vertical="top" wrapText="1"/>
    </xf>
    <xf numFmtId="4" fontId="5" fillId="0" borderId="0" xfId="2" applyNumberFormat="1" applyFont="1" applyBorder="1" applyAlignment="1">
      <alignment vertical="top" wrapText="1"/>
    </xf>
    <xf numFmtId="169" fontId="4" fillId="0" borderId="1" xfId="1" applyNumberFormat="1" applyFont="1" applyFill="1" applyBorder="1" applyAlignment="1">
      <alignment horizontal="left" vertical="center" wrapText="1"/>
    </xf>
    <xf numFmtId="0" fontId="5" fillId="0" borderId="0" xfId="2" applyNumberFormat="1" applyFont="1" applyFill="1" applyBorder="1" applyAlignment="1">
      <alignment vertical="top" wrapText="1"/>
    </xf>
    <xf numFmtId="168" fontId="5" fillId="0" borderId="0" xfId="2" applyNumberFormat="1" applyFont="1" applyBorder="1" applyAlignment="1">
      <alignment vertical="top" wrapText="1"/>
    </xf>
    <xf numFmtId="164" fontId="3" fillId="0" borderId="0" xfId="2" applyNumberFormat="1" applyFont="1" applyFill="1" applyBorder="1" applyAlignment="1">
      <alignment vertical="top" wrapText="1"/>
    </xf>
    <xf numFmtId="168" fontId="3" fillId="0" borderId="0" xfId="2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169" fontId="3" fillId="0" borderId="1" xfId="1" applyNumberFormat="1" applyFont="1" applyFill="1" applyBorder="1" applyAlignment="1">
      <alignment horizontal="left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right" wrapText="1"/>
    </xf>
    <xf numFmtId="164" fontId="3" fillId="0" borderId="0" xfId="2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3" fillId="0" borderId="0" xfId="2" applyNumberFormat="1" applyFont="1" applyBorder="1" applyAlignment="1">
      <alignment vertical="top" wrapText="1"/>
    </xf>
    <xf numFmtId="0" fontId="4" fillId="0" borderId="1" xfId="2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top" wrapText="1"/>
    </xf>
    <xf numFmtId="164" fontId="5" fillId="0" borderId="0" xfId="2" applyNumberFormat="1" applyFont="1" applyFill="1" applyBorder="1" applyAlignment="1">
      <alignment vertical="top" wrapText="1"/>
    </xf>
    <xf numFmtId="0" fontId="11" fillId="0" borderId="0" xfId="2" applyFont="1" applyFill="1" applyBorder="1" applyAlignment="1">
      <alignment vertical="top" wrapText="1"/>
    </xf>
    <xf numFmtId="168" fontId="3" fillId="0" borderId="0" xfId="2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164" fontId="4" fillId="3" borderId="1" xfId="2" applyNumberFormat="1" applyFont="1" applyFill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top" wrapText="1"/>
    </xf>
    <xf numFmtId="0" fontId="6" fillId="0" borderId="0" xfId="2" applyFont="1" applyFill="1" applyAlignment="1">
      <alignment horizontal="right" vertical="top" wrapText="1"/>
    </xf>
    <xf numFmtId="2" fontId="4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top" wrapText="1"/>
    </xf>
  </cellXfs>
  <cellStyles count="3">
    <cellStyle name="Обычный" xfId="0" builtinId="0"/>
    <cellStyle name="Обычный_BudgOrder" xfId="1"/>
    <cellStyle name="Обычный_Копия ФСР на 2008-2010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ерая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7"/>
  <sheetViews>
    <sheetView tabSelected="1" topLeftCell="A9" zoomScaleNormal="100" zoomScaleSheetLayoutView="75" workbookViewId="0">
      <selection activeCell="C124" sqref="C124"/>
    </sheetView>
  </sheetViews>
  <sheetFormatPr defaultRowHeight="15.95" customHeight="1"/>
  <cols>
    <col min="1" max="1" width="64.28515625" style="7" customWidth="1"/>
    <col min="2" max="2" width="18" style="21" customWidth="1"/>
    <col min="3" max="3" width="23.28515625" style="7" customWidth="1"/>
    <col min="4" max="4" width="18" style="6" customWidth="1"/>
    <col min="5" max="5" width="16.5703125" style="6" customWidth="1"/>
    <col min="6" max="6" width="19.42578125" style="6" customWidth="1"/>
    <col min="7" max="7" width="18" style="6" customWidth="1"/>
    <col min="8" max="8" width="20" style="6" customWidth="1"/>
    <col min="9" max="9" width="23.42578125" style="6" customWidth="1"/>
    <col min="10" max="10" width="20.28515625" style="6" customWidth="1"/>
    <col min="11" max="16384" width="9.140625" style="6"/>
  </cols>
  <sheetData>
    <row r="1" spans="1:7" ht="18.75" hidden="1" customHeight="1">
      <c r="A1" s="67"/>
      <c r="B1" s="67"/>
      <c r="C1" s="67"/>
      <c r="D1" s="67"/>
    </row>
    <row r="2" spans="1:7" ht="15" hidden="1" customHeight="1"/>
    <row r="3" spans="1:7" ht="38.25" hidden="1" customHeight="1">
      <c r="D3" s="8"/>
    </row>
    <row r="4" spans="1:7" ht="18.75" hidden="1" customHeight="1">
      <c r="A4" s="68"/>
      <c r="B4" s="68"/>
      <c r="C4" s="68"/>
      <c r="D4" s="68"/>
    </row>
    <row r="5" spans="1:7" ht="18" hidden="1" customHeight="1">
      <c r="A5" s="9"/>
      <c r="B5" s="22"/>
      <c r="C5" s="9"/>
      <c r="D5" s="10"/>
    </row>
    <row r="6" spans="1:7" ht="15.75" hidden="1" customHeight="1">
      <c r="A6" s="9"/>
      <c r="B6" s="22"/>
      <c r="C6" s="9"/>
      <c r="D6" s="10"/>
    </row>
    <row r="7" spans="1:7" ht="9.75" hidden="1" customHeight="1">
      <c r="A7" s="9"/>
      <c r="B7" s="22"/>
      <c r="C7" s="9"/>
    </row>
    <row r="8" spans="1:7" ht="9.75" hidden="1" customHeight="1">
      <c r="A8" s="9"/>
      <c r="B8" s="22"/>
      <c r="C8" s="9"/>
    </row>
    <row r="9" spans="1:7" ht="103.5" customHeight="1">
      <c r="A9" s="71" t="s">
        <v>80</v>
      </c>
      <c r="B9" s="71"/>
      <c r="C9" s="71"/>
      <c r="D9" s="71"/>
    </row>
    <row r="10" spans="1:7" ht="18" customHeight="1">
      <c r="A10" s="11"/>
      <c r="B10" s="22"/>
      <c r="C10" s="9"/>
      <c r="D10" s="9" t="s">
        <v>3</v>
      </c>
    </row>
    <row r="11" spans="1:7" ht="18" customHeight="1">
      <c r="A11" s="70" t="s">
        <v>0</v>
      </c>
      <c r="B11" s="69" t="s">
        <v>81</v>
      </c>
      <c r="C11" s="70" t="s">
        <v>82</v>
      </c>
      <c r="D11" s="70" t="s">
        <v>6</v>
      </c>
    </row>
    <row r="12" spans="1:7" ht="18" customHeight="1">
      <c r="A12" s="70"/>
      <c r="B12" s="69"/>
      <c r="C12" s="70"/>
      <c r="D12" s="70"/>
    </row>
    <row r="13" spans="1:7" ht="10.5" customHeight="1">
      <c r="A13" s="70"/>
      <c r="B13" s="69"/>
      <c r="C13" s="70"/>
      <c r="D13" s="70"/>
    </row>
    <row r="14" spans="1:7" ht="3" hidden="1" customHeight="1">
      <c r="A14" s="31"/>
      <c r="B14" s="32"/>
      <c r="C14" s="31"/>
      <c r="D14" s="31"/>
    </row>
    <row r="15" spans="1:7" ht="18.75">
      <c r="A15" s="4">
        <v>1</v>
      </c>
      <c r="B15" s="25">
        <v>2</v>
      </c>
      <c r="C15" s="4">
        <v>3</v>
      </c>
      <c r="D15" s="4">
        <v>4</v>
      </c>
    </row>
    <row r="16" spans="1:7" ht="40.5" customHeight="1">
      <c r="A16" s="2" t="s">
        <v>12</v>
      </c>
      <c r="B16" s="32"/>
      <c r="C16" s="33"/>
      <c r="D16" s="4"/>
      <c r="F16" s="42">
        <v>68561.399999999994</v>
      </c>
      <c r="G16" s="39">
        <f>F16-B17</f>
        <v>37821.69999999999</v>
      </c>
    </row>
    <row r="17" spans="1:10" s="12" customFormat="1" ht="22.5" customHeight="1">
      <c r="A17" s="2" t="s">
        <v>4</v>
      </c>
      <c r="B17" s="47">
        <f>B20+B56</f>
        <v>30739.700000000004</v>
      </c>
      <c r="C17" s="47">
        <f>C20+C56</f>
        <v>181.8</v>
      </c>
      <c r="D17" s="47">
        <f>D20+D56</f>
        <v>-30557.9</v>
      </c>
      <c r="F17" s="6">
        <v>49108.58956</v>
      </c>
      <c r="J17" s="59"/>
    </row>
    <row r="18" spans="1:10" s="12" customFormat="1" ht="22.5" customHeight="1">
      <c r="A18" s="1" t="s">
        <v>9</v>
      </c>
      <c r="B18" s="47">
        <v>0</v>
      </c>
      <c r="C18" s="47">
        <f>C46</f>
        <v>0</v>
      </c>
      <c r="D18" s="47">
        <f>D46</f>
        <v>0</v>
      </c>
      <c r="F18" s="38">
        <f>F17-C17</f>
        <v>48926.789559999997</v>
      </c>
      <c r="H18" s="38">
        <f>B20+B71</f>
        <v>30739.700000000004</v>
      </c>
      <c r="I18" s="38">
        <f>C20+C71</f>
        <v>181.8</v>
      </c>
    </row>
    <row r="19" spans="1:10" s="12" customFormat="1" ht="16.5" hidden="1" customHeight="1">
      <c r="A19" s="4" t="s">
        <v>7</v>
      </c>
      <c r="B19" s="47"/>
      <c r="C19" s="47"/>
      <c r="D19" s="47"/>
    </row>
    <row r="20" spans="1:10" s="13" customFormat="1" ht="18.75">
      <c r="A20" s="1" t="s">
        <v>1</v>
      </c>
      <c r="B20" s="47">
        <f>B22+B29+B39+B51+B54</f>
        <v>30739.700000000004</v>
      </c>
      <c r="C20" s="47">
        <f>C22+C29+C39+C51+C54</f>
        <v>181.8</v>
      </c>
      <c r="D20" s="47">
        <f>D22+D29+D39+D51+D54</f>
        <v>-30557.9</v>
      </c>
    </row>
    <row r="21" spans="1:10" s="13" customFormat="1" ht="18.75">
      <c r="A21" s="1" t="s">
        <v>10</v>
      </c>
      <c r="B21" s="47">
        <v>0</v>
      </c>
      <c r="C21" s="47">
        <f>C24+C42</f>
        <v>0</v>
      </c>
      <c r="D21" s="47">
        <f>D24+D42</f>
        <v>-1169.5999999999999</v>
      </c>
    </row>
    <row r="22" spans="1:10" s="13" customFormat="1" ht="21" customHeight="1">
      <c r="A22" s="1" t="s">
        <v>25</v>
      </c>
      <c r="B22" s="47">
        <f>B23+B24+B25+B26+B27+B28</f>
        <v>27076.9</v>
      </c>
      <c r="C22" s="47">
        <f>C23+C24+C25+C26+C27+C28</f>
        <v>181.8</v>
      </c>
      <c r="D22" s="47">
        <f>D23+D24+D25+D26+D27+D28</f>
        <v>-26895.1</v>
      </c>
      <c r="G22" s="43">
        <f>SUM(G23:G24)</f>
        <v>30739.700000000004</v>
      </c>
      <c r="H22" s="44">
        <f>SUM(H23:H24)</f>
        <v>181.8</v>
      </c>
      <c r="J22" s="44"/>
    </row>
    <row r="23" spans="1:10" s="12" customFormat="1" ht="28.5" customHeight="1">
      <c r="A23" s="3" t="s">
        <v>30</v>
      </c>
      <c r="B23" s="31">
        <v>2441.4</v>
      </c>
      <c r="C23" s="31">
        <v>0</v>
      </c>
      <c r="D23" s="31">
        <f t="shared" ref="D23:D28" si="0">C23-B23</f>
        <v>-2441.4</v>
      </c>
      <c r="F23" s="12" t="s">
        <v>37</v>
      </c>
      <c r="G23" s="38">
        <f>B28+B33+B45+B71+B46+B41</f>
        <v>2375.8000000000002</v>
      </c>
      <c r="H23" s="38">
        <f>C28+C33+C45+C71+C46+C41</f>
        <v>0</v>
      </c>
    </row>
    <row r="24" spans="1:10" s="12" customFormat="1" ht="64.5" customHeight="1">
      <c r="A24" s="20" t="s">
        <v>57</v>
      </c>
      <c r="B24" s="31">
        <v>1136</v>
      </c>
      <c r="C24" s="31">
        <v>0</v>
      </c>
      <c r="D24" s="31">
        <f t="shared" si="0"/>
        <v>-1136</v>
      </c>
      <c r="F24" s="12" t="s">
        <v>38</v>
      </c>
      <c r="G24" s="38">
        <f>B17-G23</f>
        <v>28363.900000000005</v>
      </c>
      <c r="H24" s="38">
        <f>C17-H23</f>
        <v>181.8</v>
      </c>
      <c r="I24" s="38"/>
    </row>
    <row r="25" spans="1:10" s="12" customFormat="1" ht="82.5" customHeight="1">
      <c r="A25" s="20" t="s">
        <v>76</v>
      </c>
      <c r="B25" s="31">
        <v>14991.2</v>
      </c>
      <c r="C25" s="31">
        <v>0</v>
      </c>
      <c r="D25" s="31">
        <f t="shared" si="0"/>
        <v>-14991.2</v>
      </c>
    </row>
    <row r="26" spans="1:10" s="12" customFormat="1" ht="105.75" customHeight="1">
      <c r="A26" s="20" t="s">
        <v>77</v>
      </c>
      <c r="B26" s="31">
        <v>2836.2</v>
      </c>
      <c r="C26" s="31">
        <v>181.8</v>
      </c>
      <c r="D26" s="31">
        <f t="shared" si="0"/>
        <v>-2654.3999999999996</v>
      </c>
    </row>
    <row r="27" spans="1:10" s="12" customFormat="1" ht="33" customHeight="1">
      <c r="A27" s="20" t="s">
        <v>83</v>
      </c>
      <c r="B27" s="31">
        <v>5672.1</v>
      </c>
      <c r="C27" s="31">
        <v>0</v>
      </c>
      <c r="D27" s="31">
        <f t="shared" si="0"/>
        <v>-5672.1</v>
      </c>
    </row>
    <row r="28" spans="1:10" s="12" customFormat="1" ht="57" hidden="1" customHeight="1">
      <c r="A28" s="20" t="s">
        <v>52</v>
      </c>
      <c r="B28" s="31"/>
      <c r="C28" s="31"/>
      <c r="D28" s="31">
        <f t="shared" si="0"/>
        <v>0</v>
      </c>
    </row>
    <row r="29" spans="1:10" s="12" customFormat="1" ht="26.25" customHeight="1">
      <c r="A29" s="19" t="s">
        <v>14</v>
      </c>
      <c r="B29" s="47">
        <f>B30+B33+B31+B34+B35+B36+B37+B38+B32</f>
        <v>919.9</v>
      </c>
      <c r="C29" s="47">
        <f>C30+C33+C31+C34+C35+C36+C37+C38+C32</f>
        <v>0</v>
      </c>
      <c r="D29" s="47">
        <f>D30+D33+D31+D34+D35+D36+D37+D38+D32</f>
        <v>-919.9</v>
      </c>
      <c r="F29" s="38"/>
    </row>
    <row r="30" spans="1:10" s="12" customFormat="1" ht="45" hidden="1" customHeight="1">
      <c r="A30" s="20"/>
      <c r="B30" s="31"/>
      <c r="C30" s="31"/>
      <c r="D30" s="31">
        <f t="shared" ref="D30:D38" si="1">C30-B30</f>
        <v>0</v>
      </c>
    </row>
    <row r="31" spans="1:10" s="12" customFormat="1" ht="45.75" customHeight="1">
      <c r="A31" s="20" t="s">
        <v>55</v>
      </c>
      <c r="B31" s="31">
        <v>278.10000000000002</v>
      </c>
      <c r="C31" s="31">
        <v>0</v>
      </c>
      <c r="D31" s="31">
        <f t="shared" si="1"/>
        <v>-278.10000000000002</v>
      </c>
    </row>
    <row r="32" spans="1:10" s="12" customFormat="1" ht="33" customHeight="1">
      <c r="A32" s="20" t="s">
        <v>85</v>
      </c>
      <c r="B32" s="31">
        <v>119.9</v>
      </c>
      <c r="C32" s="31">
        <v>0</v>
      </c>
      <c r="D32" s="31">
        <f t="shared" si="1"/>
        <v>-119.9</v>
      </c>
      <c r="F32" s="38"/>
    </row>
    <row r="33" spans="1:6" s="12" customFormat="1" ht="45" customHeight="1">
      <c r="A33" s="20" t="s">
        <v>84</v>
      </c>
      <c r="B33" s="31">
        <v>401.4</v>
      </c>
      <c r="C33" s="31">
        <v>0</v>
      </c>
      <c r="D33" s="31">
        <f>C33-B33</f>
        <v>-401.4</v>
      </c>
    </row>
    <row r="34" spans="1:6" s="12" customFormat="1" ht="55.5" customHeight="1">
      <c r="A34" s="45" t="s">
        <v>86</v>
      </c>
      <c r="B34" s="31">
        <v>120.5</v>
      </c>
      <c r="C34" s="31">
        <v>0</v>
      </c>
      <c r="D34" s="31">
        <f>C34-B34</f>
        <v>-120.5</v>
      </c>
    </row>
    <row r="35" spans="1:6" s="12" customFormat="1" ht="69" hidden="1" customHeight="1">
      <c r="A35" s="20" t="s">
        <v>43</v>
      </c>
      <c r="B35" s="31"/>
      <c r="C35" s="31"/>
      <c r="D35" s="31">
        <f t="shared" si="1"/>
        <v>0</v>
      </c>
    </row>
    <row r="36" spans="1:6" s="12" customFormat="1" ht="68.25" hidden="1" customHeight="1">
      <c r="A36" s="20"/>
      <c r="B36" s="31"/>
      <c r="C36" s="31"/>
      <c r="D36" s="31">
        <f t="shared" si="1"/>
        <v>0</v>
      </c>
    </row>
    <row r="37" spans="1:6" s="12" customFormat="1" ht="83.25" hidden="1" customHeight="1">
      <c r="A37" s="20"/>
      <c r="B37" s="31"/>
      <c r="C37" s="31"/>
      <c r="D37" s="31">
        <f t="shared" si="1"/>
        <v>0</v>
      </c>
    </row>
    <row r="38" spans="1:6" s="12" customFormat="1" ht="58.5" hidden="1" customHeight="1">
      <c r="A38" s="20"/>
      <c r="B38" s="31"/>
      <c r="C38" s="31"/>
      <c r="D38" s="31">
        <f t="shared" si="1"/>
        <v>0</v>
      </c>
    </row>
    <row r="39" spans="1:6" s="13" customFormat="1" ht="28.5" customHeight="1">
      <c r="A39" s="1" t="s">
        <v>13</v>
      </c>
      <c r="B39" s="47">
        <f>B40+B41+B42+B43+B44+B45+B46+B47+B48+B49+B50</f>
        <v>2197.4</v>
      </c>
      <c r="C39" s="47">
        <f>C40+C41+C42+C43+C44+C45+C46+C47+C48+C49+C50</f>
        <v>0</v>
      </c>
      <c r="D39" s="47">
        <f>D40+D41+D42+D43+D44+D45+D46+D47+D48+D49+D50</f>
        <v>-2197.4</v>
      </c>
      <c r="F39" s="44"/>
    </row>
    <row r="40" spans="1:6" s="12" customFormat="1" ht="82.5" hidden="1" customHeight="1">
      <c r="A40" s="3" t="s">
        <v>39</v>
      </c>
      <c r="B40" s="31"/>
      <c r="C40" s="31"/>
      <c r="D40" s="31">
        <f>C40-B40</f>
        <v>0</v>
      </c>
    </row>
    <row r="41" spans="1:6" s="12" customFormat="1" ht="39.75" customHeight="1">
      <c r="A41" s="29" t="s">
        <v>46</v>
      </c>
      <c r="B41" s="31">
        <v>1974.4</v>
      </c>
      <c r="C41" s="31">
        <v>0</v>
      </c>
      <c r="D41" s="31">
        <f>C41-B41</f>
        <v>-1974.4</v>
      </c>
    </row>
    <row r="42" spans="1:6" s="12" customFormat="1" ht="42.75" customHeight="1">
      <c r="A42" s="3" t="s">
        <v>47</v>
      </c>
      <c r="B42" s="31">
        <v>33.6</v>
      </c>
      <c r="C42" s="31">
        <v>0</v>
      </c>
      <c r="D42" s="31">
        <f>C42-B42</f>
        <v>-33.6</v>
      </c>
    </row>
    <row r="43" spans="1:6" s="12" customFormat="1" ht="57" customHeight="1">
      <c r="A43" s="3" t="s">
        <v>48</v>
      </c>
      <c r="B43" s="31">
        <v>10.3</v>
      </c>
      <c r="C43" s="31">
        <v>0</v>
      </c>
      <c r="D43" s="31">
        <f>C43-B43</f>
        <v>-10.3</v>
      </c>
      <c r="E43" s="60"/>
      <c r="F43" s="60"/>
    </row>
    <row r="44" spans="1:6" s="12" customFormat="1" ht="62.25" hidden="1" customHeight="1">
      <c r="A44" s="3" t="s">
        <v>49</v>
      </c>
      <c r="B44" s="31">
        <f>6344.3-6344.3</f>
        <v>0</v>
      </c>
      <c r="C44" s="31">
        <v>0</v>
      </c>
      <c r="D44" s="31">
        <f>C44-B44</f>
        <v>0</v>
      </c>
    </row>
    <row r="45" spans="1:6" s="12" customFormat="1" ht="294" hidden="1" customHeight="1">
      <c r="A45" s="3"/>
      <c r="B45" s="31"/>
      <c r="C45" s="31"/>
      <c r="D45" s="31">
        <f t="shared" ref="D45:D55" si="2">C45-B45</f>
        <v>0</v>
      </c>
      <c r="F45" s="41"/>
    </row>
    <row r="46" spans="1:6" s="12" customFormat="1" ht="89.25" hidden="1" customHeight="1">
      <c r="A46" s="3"/>
      <c r="B46" s="31"/>
      <c r="C46" s="31"/>
      <c r="D46" s="31">
        <f t="shared" si="2"/>
        <v>0</v>
      </c>
    </row>
    <row r="47" spans="1:6" s="12" customFormat="1" ht="78" hidden="1" customHeight="1">
      <c r="A47" s="57"/>
      <c r="B47" s="31"/>
      <c r="C47" s="31"/>
      <c r="D47" s="31">
        <f t="shared" si="2"/>
        <v>0</v>
      </c>
      <c r="F47" s="59">
        <f>B47+B49</f>
        <v>0</v>
      </c>
    </row>
    <row r="48" spans="1:6" s="12" customFormat="1" ht="51" customHeight="1">
      <c r="A48" s="20" t="s">
        <v>87</v>
      </c>
      <c r="B48" s="31">
        <v>179.1</v>
      </c>
      <c r="C48" s="66">
        <v>0</v>
      </c>
      <c r="D48" s="31">
        <f t="shared" si="2"/>
        <v>-179.1</v>
      </c>
    </row>
    <row r="49" spans="1:6" s="12" customFormat="1" ht="86.25" hidden="1" customHeight="1">
      <c r="A49" s="20" t="s">
        <v>56</v>
      </c>
      <c r="B49" s="31"/>
      <c r="C49" s="31"/>
      <c r="D49" s="31">
        <f t="shared" si="2"/>
        <v>0</v>
      </c>
    </row>
    <row r="50" spans="1:6" s="12" customFormat="1" ht="42.75" hidden="1" customHeight="1">
      <c r="A50" s="20" t="s">
        <v>63</v>
      </c>
      <c r="B50" s="31"/>
      <c r="C50" s="31">
        <v>0</v>
      </c>
      <c r="D50" s="31">
        <f t="shared" si="2"/>
        <v>0</v>
      </c>
    </row>
    <row r="51" spans="1:6" s="12" customFormat="1" ht="44.25" customHeight="1">
      <c r="A51" s="1" t="s">
        <v>36</v>
      </c>
      <c r="B51" s="47">
        <f>B52+B53</f>
        <v>545.5</v>
      </c>
      <c r="C51" s="47">
        <f>C52+C53</f>
        <v>0</v>
      </c>
      <c r="D51" s="47">
        <f>D52+D53</f>
        <v>-545.5</v>
      </c>
    </row>
    <row r="52" spans="1:6" s="12" customFormat="1" ht="87.75" customHeight="1">
      <c r="A52" s="40" t="s">
        <v>40</v>
      </c>
      <c r="B52" s="31">
        <v>545.5</v>
      </c>
      <c r="C52" s="31">
        <v>0</v>
      </c>
      <c r="D52" s="31">
        <f t="shared" si="2"/>
        <v>-545.5</v>
      </c>
    </row>
    <row r="53" spans="1:6" s="12" customFormat="1" ht="32.25" hidden="1" customHeight="1">
      <c r="A53" s="40" t="s">
        <v>50</v>
      </c>
      <c r="B53" s="31"/>
      <c r="C53" s="31"/>
      <c r="D53" s="31">
        <f t="shared" si="2"/>
        <v>0</v>
      </c>
    </row>
    <row r="54" spans="1:6" s="12" customFormat="1" ht="51" hidden="1" customHeight="1">
      <c r="A54" s="46" t="s">
        <v>41</v>
      </c>
      <c r="B54" s="47">
        <f>B55</f>
        <v>0</v>
      </c>
      <c r="C54" s="47">
        <f>C55</f>
        <v>0</v>
      </c>
      <c r="D54" s="47">
        <f t="shared" si="2"/>
        <v>0</v>
      </c>
    </row>
    <row r="55" spans="1:6" s="12" customFormat="1" ht="53.25" hidden="1" customHeight="1">
      <c r="A55" s="40" t="s">
        <v>64</v>
      </c>
      <c r="B55" s="31"/>
      <c r="C55" s="31"/>
      <c r="D55" s="31">
        <f t="shared" si="2"/>
        <v>0</v>
      </c>
    </row>
    <row r="56" spans="1:6" s="12" customFormat="1" ht="32.25" hidden="1" customHeight="1">
      <c r="A56" s="1" t="s">
        <v>74</v>
      </c>
      <c r="B56" s="47">
        <f>B59+B83+B86+B90+B94+B71</f>
        <v>0</v>
      </c>
      <c r="C56" s="47">
        <f>C59+C83+C86+C90+C94+C71</f>
        <v>0</v>
      </c>
      <c r="D56" s="47">
        <f>D59+D83+D86+D90+D94+D71</f>
        <v>0</v>
      </c>
    </row>
    <row r="57" spans="1:6" s="12" customFormat="1" ht="25.5" hidden="1" customHeight="1">
      <c r="A57" s="1" t="s">
        <v>8</v>
      </c>
      <c r="B57" s="47">
        <f>B71</f>
        <v>0</v>
      </c>
      <c r="C57" s="47">
        <f>C71</f>
        <v>0</v>
      </c>
      <c r="D57" s="47">
        <f>D71</f>
        <v>0</v>
      </c>
    </row>
    <row r="58" spans="1:6" s="12" customFormat="1" ht="24.75" hidden="1" customHeight="1">
      <c r="A58" s="1" t="s">
        <v>5</v>
      </c>
      <c r="B58" s="47"/>
      <c r="C58" s="47"/>
      <c r="D58" s="47"/>
    </row>
    <row r="59" spans="1:6" s="12" customFormat="1" ht="30" hidden="1" customHeight="1">
      <c r="A59" s="1" t="s">
        <v>58</v>
      </c>
      <c r="B59" s="47">
        <f>B60+B61+B62+B63+B64+B65+B66+B67+B68+B69+B70</f>
        <v>0</v>
      </c>
      <c r="C59" s="65">
        <f>C60+C61+C62+C63+C64+C65+C66+C67+C68+C69+C70</f>
        <v>0</v>
      </c>
      <c r="D59" s="47">
        <f>D60+D61+D62+D63+D64+D65+D66+D67+D68+D69+D70</f>
        <v>0</v>
      </c>
    </row>
    <row r="60" spans="1:6" s="12" customFormat="1" ht="18" hidden="1" customHeight="1">
      <c r="A60" s="3" t="s">
        <v>15</v>
      </c>
      <c r="B60" s="31"/>
      <c r="C60" s="64"/>
      <c r="D60" s="31">
        <f>C60-B60</f>
        <v>0</v>
      </c>
      <c r="F60" s="37"/>
    </row>
    <row r="61" spans="1:6" s="12" customFormat="1" ht="18.75" hidden="1" customHeight="1">
      <c r="A61" s="3" t="s">
        <v>16</v>
      </c>
      <c r="B61" s="48"/>
      <c r="C61" s="64"/>
      <c r="D61" s="31">
        <f t="shared" ref="D61:D70" si="3">C61-B61</f>
        <v>0</v>
      </c>
      <c r="F61" s="37"/>
    </row>
    <row r="62" spans="1:6" s="12" customFormat="1" ht="18.75" hidden="1" customHeight="1">
      <c r="A62" s="3" t="s">
        <v>17</v>
      </c>
      <c r="B62" s="48"/>
      <c r="C62" s="64"/>
      <c r="D62" s="31">
        <f t="shared" si="3"/>
        <v>0</v>
      </c>
      <c r="F62" s="37"/>
    </row>
    <row r="63" spans="1:6" s="12" customFormat="1" ht="18.75" hidden="1" customHeight="1">
      <c r="A63" s="3" t="s">
        <v>18</v>
      </c>
      <c r="B63" s="48"/>
      <c r="C63" s="64"/>
      <c r="D63" s="31">
        <f t="shared" si="3"/>
        <v>0</v>
      </c>
      <c r="F63" s="37"/>
    </row>
    <row r="64" spans="1:6" s="12" customFormat="1" ht="18.75" hidden="1" customHeight="1">
      <c r="A64" s="3" t="s">
        <v>19</v>
      </c>
      <c r="B64" s="48"/>
      <c r="C64" s="64"/>
      <c r="D64" s="31">
        <f t="shared" si="3"/>
        <v>0</v>
      </c>
      <c r="F64" s="37"/>
    </row>
    <row r="65" spans="1:6" s="12" customFormat="1" ht="18.75" hidden="1" customHeight="1">
      <c r="A65" s="3" t="s">
        <v>20</v>
      </c>
      <c r="B65" s="48"/>
      <c r="C65" s="64"/>
      <c r="D65" s="31">
        <f t="shared" si="3"/>
        <v>0</v>
      </c>
      <c r="F65" s="37"/>
    </row>
    <row r="66" spans="1:6" s="12" customFormat="1" ht="18.75" hidden="1" customHeight="1">
      <c r="A66" s="3" t="s">
        <v>21</v>
      </c>
      <c r="B66" s="48"/>
      <c r="C66" s="64"/>
      <c r="D66" s="31">
        <f t="shared" si="3"/>
        <v>0</v>
      </c>
      <c r="F66" s="37"/>
    </row>
    <row r="67" spans="1:6" s="12" customFormat="1" ht="18.75" hidden="1" customHeight="1">
      <c r="A67" s="3" t="s">
        <v>22</v>
      </c>
      <c r="B67" s="48"/>
      <c r="C67" s="64"/>
      <c r="D67" s="31">
        <f t="shared" si="3"/>
        <v>0</v>
      </c>
      <c r="F67" s="37"/>
    </row>
    <row r="68" spans="1:6" s="12" customFormat="1" ht="18.75" hidden="1" customHeight="1">
      <c r="A68" s="3" t="s">
        <v>59</v>
      </c>
      <c r="B68" s="48"/>
      <c r="C68" s="64"/>
      <c r="D68" s="31">
        <f t="shared" si="3"/>
        <v>0</v>
      </c>
      <c r="F68" s="37"/>
    </row>
    <row r="69" spans="1:6" s="12" customFormat="1" ht="18.75" hidden="1" customHeight="1">
      <c r="A69" s="3" t="s">
        <v>60</v>
      </c>
      <c r="B69" s="48"/>
      <c r="C69" s="64"/>
      <c r="D69" s="31">
        <f t="shared" si="3"/>
        <v>0</v>
      </c>
      <c r="F69" s="37"/>
    </row>
    <row r="70" spans="1:6" s="12" customFormat="1" ht="18.75" hidden="1" customHeight="1">
      <c r="A70" s="3" t="s">
        <v>24</v>
      </c>
      <c r="B70" s="48"/>
      <c r="C70" s="31"/>
      <c r="D70" s="31">
        <f t="shared" si="3"/>
        <v>0</v>
      </c>
      <c r="F70" s="37"/>
    </row>
    <row r="71" spans="1:6" s="12" customFormat="1" ht="62.25" hidden="1" customHeight="1">
      <c r="A71" s="1" t="s">
        <v>42</v>
      </c>
      <c r="B71" s="47">
        <f>B72+B73+B74+B75+B76+B77+B78+B79+B80+B81+B82</f>
        <v>0</v>
      </c>
      <c r="C71" s="65">
        <f>C72+C73+C74+C75+C76+C77+C78+C79+C80+C81+C82</f>
        <v>0</v>
      </c>
      <c r="D71" s="47">
        <f>D72+D73+D74+D75+D76+D77+D78+D79+D80+D81+D82</f>
        <v>0</v>
      </c>
    </row>
    <row r="72" spans="1:6" s="12" customFormat="1" ht="18.75" hidden="1" customHeight="1">
      <c r="A72" s="3" t="s">
        <v>15</v>
      </c>
      <c r="B72" s="55"/>
      <c r="C72" s="31"/>
      <c r="D72" s="31">
        <f>B72-C72</f>
        <v>0</v>
      </c>
    </row>
    <row r="73" spans="1:6" s="12" customFormat="1" ht="18.75" hidden="1" customHeight="1">
      <c r="A73" s="3" t="s">
        <v>16</v>
      </c>
      <c r="B73" s="55"/>
      <c r="C73" s="48"/>
      <c r="D73" s="31">
        <f t="shared" ref="D73:D79" si="4">C73-B73</f>
        <v>0</v>
      </c>
    </row>
    <row r="74" spans="1:6" s="12" customFormat="1" ht="18.75" hidden="1" customHeight="1">
      <c r="A74" s="3" t="s">
        <v>17</v>
      </c>
      <c r="B74" s="55"/>
      <c r="C74" s="48"/>
      <c r="D74" s="31">
        <f t="shared" si="4"/>
        <v>0</v>
      </c>
    </row>
    <row r="75" spans="1:6" s="12" customFormat="1" ht="18.75" hidden="1" customHeight="1">
      <c r="A75" s="3" t="s">
        <v>18</v>
      </c>
      <c r="B75" s="55"/>
      <c r="C75" s="48"/>
      <c r="D75" s="31">
        <f t="shared" si="4"/>
        <v>0</v>
      </c>
    </row>
    <row r="76" spans="1:6" s="12" customFormat="1" ht="18.75" hidden="1" customHeight="1">
      <c r="A76" s="3" t="s">
        <v>51</v>
      </c>
      <c r="B76" s="48"/>
      <c r="C76" s="48"/>
      <c r="D76" s="31">
        <f t="shared" si="4"/>
        <v>0</v>
      </c>
    </row>
    <row r="77" spans="1:6" s="12" customFormat="1" ht="18.75" hidden="1" customHeight="1">
      <c r="A77" s="3" t="s">
        <v>20</v>
      </c>
      <c r="B77" s="55"/>
      <c r="C77" s="48"/>
      <c r="D77" s="31">
        <f t="shared" si="4"/>
        <v>0</v>
      </c>
    </row>
    <row r="78" spans="1:6" s="12" customFormat="1" ht="18.75" hidden="1" customHeight="1">
      <c r="A78" s="3" t="s">
        <v>21</v>
      </c>
      <c r="B78" s="55"/>
      <c r="C78" s="48"/>
      <c r="D78" s="31">
        <f t="shared" si="4"/>
        <v>0</v>
      </c>
    </row>
    <row r="79" spans="1:6" s="12" customFormat="1" ht="18.75" hidden="1" customHeight="1">
      <c r="A79" s="3" t="s">
        <v>22</v>
      </c>
      <c r="B79" s="55"/>
      <c r="C79" s="48"/>
      <c r="D79" s="31">
        <f t="shared" si="4"/>
        <v>0</v>
      </c>
    </row>
    <row r="80" spans="1:6" s="12" customFormat="1" ht="28.5" hidden="1" customHeight="1">
      <c r="A80" s="3" t="s">
        <v>44</v>
      </c>
      <c r="B80" s="55"/>
      <c r="C80" s="48"/>
      <c r="D80" s="31">
        <f>C80-B80</f>
        <v>0</v>
      </c>
    </row>
    <row r="81" spans="1:5" s="12" customFormat="1" ht="18.75" hidden="1" customHeight="1">
      <c r="A81" s="3" t="s">
        <v>23</v>
      </c>
      <c r="B81" s="55"/>
      <c r="C81" s="48"/>
      <c r="D81" s="31">
        <f>B81-C81</f>
        <v>0</v>
      </c>
    </row>
    <row r="82" spans="1:5" s="12" customFormat="1" ht="18.75" hidden="1" customHeight="1">
      <c r="A82" s="3" t="s">
        <v>24</v>
      </c>
      <c r="B82" s="55"/>
      <c r="C82" s="48"/>
      <c r="D82" s="31">
        <f>B82-C82</f>
        <v>0</v>
      </c>
    </row>
    <row r="83" spans="1:5" s="12" customFormat="1" ht="76.5" hidden="1" customHeight="1">
      <c r="A83" s="1" t="s">
        <v>53</v>
      </c>
      <c r="B83" s="49">
        <f>B84+B85</f>
        <v>0</v>
      </c>
      <c r="C83" s="49">
        <f>C84+C85</f>
        <v>0</v>
      </c>
      <c r="D83" s="49">
        <f>D84+D85</f>
        <v>0</v>
      </c>
    </row>
    <row r="84" spans="1:5" ht="26.25" hidden="1" customHeight="1">
      <c r="A84" s="3" t="s">
        <v>75</v>
      </c>
      <c r="B84" s="31"/>
      <c r="C84" s="31"/>
      <c r="D84" s="31">
        <f>C84-B84</f>
        <v>0</v>
      </c>
      <c r="E84" s="12"/>
    </row>
    <row r="85" spans="1:5" ht="26.25" hidden="1" customHeight="1">
      <c r="A85" s="3" t="s">
        <v>78</v>
      </c>
      <c r="B85" s="31"/>
      <c r="C85" s="31"/>
      <c r="D85" s="31">
        <f>C85-B85</f>
        <v>0</v>
      </c>
      <c r="E85" s="12"/>
    </row>
    <row r="86" spans="1:5" ht="80.25" hidden="1" customHeight="1">
      <c r="A86" s="1" t="s">
        <v>54</v>
      </c>
      <c r="B86" s="47">
        <f>B87+B88+B89</f>
        <v>0</v>
      </c>
      <c r="C86" s="47">
        <f>C87+C88+C89</f>
        <v>0</v>
      </c>
      <c r="D86" s="47">
        <f>D87+D88+D89</f>
        <v>0</v>
      </c>
      <c r="E86" s="12"/>
    </row>
    <row r="87" spans="1:5" ht="27.75" hidden="1" customHeight="1">
      <c r="A87" s="20" t="s">
        <v>79</v>
      </c>
      <c r="B87" s="31"/>
      <c r="C87" s="31"/>
      <c r="D87" s="31">
        <f>C87-B87</f>
        <v>0</v>
      </c>
      <c r="E87" s="12"/>
    </row>
    <row r="88" spans="1:5" ht="82.5" hidden="1" customHeight="1">
      <c r="A88" s="20"/>
      <c r="B88" s="31"/>
      <c r="C88" s="31"/>
      <c r="D88" s="31">
        <f>C88-B88</f>
        <v>0</v>
      </c>
      <c r="E88" s="12"/>
    </row>
    <row r="89" spans="1:5" ht="23.25" hidden="1" customHeight="1">
      <c r="A89" s="3" t="s">
        <v>31</v>
      </c>
      <c r="B89" s="31"/>
      <c r="C89" s="31"/>
      <c r="D89" s="31">
        <f>C89-B89</f>
        <v>0</v>
      </c>
      <c r="E89" s="12"/>
    </row>
    <row r="90" spans="1:5" ht="81.75" hidden="1" customHeight="1">
      <c r="A90" s="1" t="s">
        <v>61</v>
      </c>
      <c r="B90" s="47">
        <f>B91+B92</f>
        <v>0</v>
      </c>
      <c r="C90" s="65">
        <f>C91+C92</f>
        <v>0</v>
      </c>
      <c r="D90" s="47">
        <f>C90-B90</f>
        <v>0</v>
      </c>
      <c r="E90" s="12"/>
    </row>
    <row r="91" spans="1:5" ht="24.75" hidden="1" customHeight="1">
      <c r="A91" s="3" t="s">
        <v>62</v>
      </c>
      <c r="B91" s="31"/>
      <c r="C91" s="31"/>
      <c r="D91" s="31">
        <f t="shared" ref="D91:D96" si="5">C91-B91</f>
        <v>0</v>
      </c>
      <c r="E91" s="12"/>
    </row>
    <row r="92" spans="1:5" ht="23.25" hidden="1" customHeight="1">
      <c r="A92" s="3" t="s">
        <v>45</v>
      </c>
      <c r="B92" s="31"/>
      <c r="C92" s="31"/>
      <c r="D92" s="31">
        <f t="shared" si="5"/>
        <v>0</v>
      </c>
      <c r="E92" s="12"/>
    </row>
    <row r="93" spans="1:5" ht="23.25" hidden="1" customHeight="1">
      <c r="A93" s="3" t="s">
        <v>35</v>
      </c>
      <c r="B93" s="31"/>
      <c r="C93" s="31"/>
      <c r="D93" s="31">
        <f t="shared" si="5"/>
        <v>0</v>
      </c>
      <c r="E93" s="12"/>
    </row>
    <row r="94" spans="1:5" ht="23.25" hidden="1" customHeight="1">
      <c r="A94" s="1" t="s">
        <v>32</v>
      </c>
      <c r="B94" s="47">
        <f>B95+B96</f>
        <v>0</v>
      </c>
      <c r="C94" s="47">
        <f>C95+C96</f>
        <v>0</v>
      </c>
      <c r="D94" s="47">
        <f>D95+D96</f>
        <v>0</v>
      </c>
      <c r="E94" s="12"/>
    </row>
    <row r="95" spans="1:5" ht="27" hidden="1" customHeight="1">
      <c r="A95" s="3" t="s">
        <v>33</v>
      </c>
      <c r="B95" s="31"/>
      <c r="C95" s="31"/>
      <c r="D95" s="31">
        <f t="shared" si="5"/>
        <v>0</v>
      </c>
      <c r="E95" s="12"/>
    </row>
    <row r="96" spans="1:5" ht="27" hidden="1" customHeight="1">
      <c r="A96" s="3" t="s">
        <v>34</v>
      </c>
      <c r="B96" s="31"/>
      <c r="C96" s="31"/>
      <c r="D96" s="31">
        <f t="shared" si="5"/>
        <v>0</v>
      </c>
      <c r="E96" s="12"/>
    </row>
    <row r="97" spans="1:8" ht="42" customHeight="1">
      <c r="A97" s="1" t="s">
        <v>11</v>
      </c>
      <c r="B97" s="47">
        <f>B98+B124</f>
        <v>31734.1</v>
      </c>
      <c r="C97" s="47">
        <f>C98+C124</f>
        <v>1480.4</v>
      </c>
      <c r="D97" s="47">
        <f>D98+D124</f>
        <v>-25253.7</v>
      </c>
      <c r="E97" s="12"/>
    </row>
    <row r="98" spans="1:8" s="5" customFormat="1" ht="30" customHeight="1">
      <c r="A98" s="26" t="s">
        <v>26</v>
      </c>
      <c r="B98" s="47">
        <f>B99+B100+B103+B104+B106+B107+B101+B108+B109+B105+B110+B102+B115+B112+B111+B117+B116+B118+B119+B120+B121+B122+B123</f>
        <v>31734.1</v>
      </c>
      <c r="C98" s="47">
        <f>C99+C100+C103+C104+C106+C107+C101+C108+C109+C105+C110+C102+C115+C112+C111+C117+C116+C118+C119+C120+C121+C122+C123</f>
        <v>1480.4</v>
      </c>
      <c r="D98" s="47">
        <f>D99+D100+D103+D104+D106+D107+D101+D108+D109+D105+D110+D102+D115+D112+D111+D117+D116</f>
        <v>-25253.7</v>
      </c>
      <c r="E98" s="13"/>
      <c r="F98" s="56">
        <f>B100+B101+B102+B103+B104+B105+B107+B108+B109+B110</f>
        <v>0</v>
      </c>
      <c r="G98" s="56">
        <f>C100+C101+C102+C103+C104+C105+C107+C108+C109+C110</f>
        <v>0</v>
      </c>
      <c r="H98" s="5">
        <f>C98/B98*100</f>
        <v>4.6650133452658187</v>
      </c>
    </row>
    <row r="99" spans="1:8" s="5" customFormat="1" ht="56.25" customHeight="1">
      <c r="A99" s="36" t="s">
        <v>88</v>
      </c>
      <c r="B99" s="31">
        <v>8969.6</v>
      </c>
      <c r="C99" s="31">
        <v>0</v>
      </c>
      <c r="D99" s="31">
        <f t="shared" ref="D99:D123" si="6">C99-B99</f>
        <v>-8969.6</v>
      </c>
      <c r="E99" s="13"/>
      <c r="F99" s="61">
        <f>C99+C100+C101+C107</f>
        <v>0</v>
      </c>
    </row>
    <row r="100" spans="1:8" s="5" customFormat="1" ht="119.25" hidden="1" customHeight="1">
      <c r="A100" s="27"/>
      <c r="B100" s="31"/>
      <c r="C100" s="63"/>
      <c r="D100" s="31">
        <f>C100-B100</f>
        <v>0</v>
      </c>
      <c r="E100" s="13"/>
    </row>
    <row r="101" spans="1:8" s="5" customFormat="1" ht="95.25" hidden="1" customHeight="1">
      <c r="A101" s="27"/>
      <c r="B101" s="31"/>
      <c r="C101" s="31"/>
      <c r="D101" s="31">
        <f>C101-B101</f>
        <v>0</v>
      </c>
      <c r="E101" s="13"/>
    </row>
    <row r="102" spans="1:8" s="5" customFormat="1" ht="197.25" hidden="1" customHeight="1">
      <c r="A102" s="54"/>
      <c r="B102" s="31"/>
      <c r="C102" s="31"/>
      <c r="D102" s="31">
        <f>C102-B102</f>
        <v>0</v>
      </c>
      <c r="E102" s="13"/>
    </row>
    <row r="103" spans="1:8" s="5" customFormat="1" ht="75.75" hidden="1" customHeight="1">
      <c r="A103" s="30"/>
      <c r="B103" s="31"/>
      <c r="C103" s="31"/>
      <c r="D103" s="31">
        <f t="shared" si="6"/>
        <v>0</v>
      </c>
      <c r="E103" s="13"/>
    </row>
    <row r="104" spans="1:8" s="5" customFormat="1" ht="78.75" hidden="1" customHeight="1">
      <c r="A104" s="30"/>
      <c r="B104" s="48"/>
      <c r="C104" s="31"/>
      <c r="D104" s="31">
        <f t="shared" si="6"/>
        <v>0</v>
      </c>
      <c r="E104" s="13"/>
    </row>
    <row r="105" spans="1:8" s="5" customFormat="1" ht="78.75" hidden="1" customHeight="1">
      <c r="A105" s="30"/>
      <c r="B105" s="48"/>
      <c r="C105" s="31"/>
      <c r="D105" s="31">
        <f t="shared" si="6"/>
        <v>0</v>
      </c>
      <c r="E105" s="13"/>
    </row>
    <row r="106" spans="1:8" s="5" customFormat="1" ht="99.75" customHeight="1">
      <c r="A106" s="58" t="s">
        <v>89</v>
      </c>
      <c r="B106" s="48">
        <v>17764.5</v>
      </c>
      <c r="C106" s="31">
        <v>1480.4</v>
      </c>
      <c r="D106" s="31">
        <f t="shared" si="6"/>
        <v>-16284.1</v>
      </c>
      <c r="E106" s="13"/>
      <c r="G106" s="56"/>
    </row>
    <row r="107" spans="1:8" s="5" customFormat="1" ht="125.25" hidden="1" customHeight="1">
      <c r="A107" s="58"/>
      <c r="B107" s="48"/>
      <c r="C107" s="31"/>
      <c r="D107" s="31">
        <f t="shared" si="6"/>
        <v>0</v>
      </c>
      <c r="E107" s="13"/>
      <c r="G107" s="61"/>
    </row>
    <row r="108" spans="1:8" s="5" customFormat="1" ht="159" hidden="1" customHeight="1">
      <c r="A108" s="30"/>
      <c r="B108" s="48"/>
      <c r="C108" s="31"/>
      <c r="D108" s="31">
        <f t="shared" si="6"/>
        <v>0</v>
      </c>
      <c r="E108" s="13"/>
    </row>
    <row r="109" spans="1:8" s="5" customFormat="1" ht="54" hidden="1" customHeight="1">
      <c r="A109" s="30"/>
      <c r="B109" s="48"/>
      <c r="C109" s="31"/>
      <c r="D109" s="31">
        <f t="shared" si="6"/>
        <v>0</v>
      </c>
      <c r="E109" s="13"/>
    </row>
    <row r="110" spans="1:8" s="5" customFormat="1" ht="260.45" hidden="1" customHeight="1">
      <c r="A110" s="58"/>
      <c r="B110" s="50"/>
      <c r="C110" s="31"/>
      <c r="D110" s="31">
        <f t="shared" si="6"/>
        <v>0</v>
      </c>
      <c r="E110" s="13"/>
    </row>
    <row r="111" spans="1:8" s="5" customFormat="1" ht="56.25" hidden="1" customHeight="1">
      <c r="A111" s="30"/>
      <c r="B111" s="50"/>
      <c r="C111" s="31"/>
      <c r="D111" s="31">
        <f t="shared" si="6"/>
        <v>0</v>
      </c>
      <c r="E111" s="13"/>
    </row>
    <row r="112" spans="1:8" s="5" customFormat="1" ht="39" hidden="1" customHeight="1">
      <c r="A112" s="30"/>
      <c r="B112" s="50"/>
      <c r="C112" s="48"/>
      <c r="D112" s="31">
        <f t="shared" si="6"/>
        <v>0</v>
      </c>
      <c r="E112" s="13"/>
    </row>
    <row r="113" spans="1:6" s="5" customFormat="1" ht="38.25" hidden="1" customHeight="1">
      <c r="A113" s="30"/>
      <c r="B113" s="50"/>
      <c r="C113" s="31"/>
      <c r="D113" s="31">
        <f t="shared" si="6"/>
        <v>0</v>
      </c>
      <c r="E113" s="13"/>
    </row>
    <row r="114" spans="1:6" s="5" customFormat="1" ht="39.75" hidden="1" customHeight="1">
      <c r="A114" s="30"/>
      <c r="B114" s="50"/>
      <c r="C114" s="31"/>
      <c r="D114" s="31">
        <f t="shared" si="6"/>
        <v>0</v>
      </c>
      <c r="E114" s="13"/>
    </row>
    <row r="115" spans="1:6" s="5" customFormat="1" ht="57.75" hidden="1" customHeight="1">
      <c r="A115" s="30"/>
      <c r="B115" s="50"/>
      <c r="C115" s="31"/>
      <c r="D115" s="31">
        <f t="shared" si="6"/>
        <v>0</v>
      </c>
      <c r="E115" s="13"/>
    </row>
    <row r="116" spans="1:6" s="5" customFormat="1" ht="57.75" hidden="1" customHeight="1">
      <c r="A116" s="30"/>
      <c r="B116" s="50"/>
      <c r="C116" s="31"/>
      <c r="D116" s="31">
        <f t="shared" si="6"/>
        <v>0</v>
      </c>
      <c r="E116" s="13"/>
    </row>
    <row r="117" spans="1:6" s="5" customFormat="1" ht="74.25" hidden="1" customHeight="1">
      <c r="A117" s="30"/>
      <c r="B117" s="50"/>
      <c r="C117" s="31"/>
      <c r="D117" s="31">
        <f t="shared" si="6"/>
        <v>0</v>
      </c>
      <c r="E117" s="13"/>
    </row>
    <row r="118" spans="1:6" s="5" customFormat="1" ht="117" hidden="1" customHeight="1">
      <c r="A118" s="58" t="s">
        <v>69</v>
      </c>
      <c r="B118" s="48"/>
      <c r="C118" s="31"/>
      <c r="D118" s="31">
        <f t="shared" si="6"/>
        <v>0</v>
      </c>
      <c r="E118" s="13"/>
    </row>
    <row r="119" spans="1:6" s="5" customFormat="1" ht="117" hidden="1" customHeight="1">
      <c r="A119" s="58" t="s">
        <v>70</v>
      </c>
      <c r="B119" s="48"/>
      <c r="C119" s="31"/>
      <c r="D119" s="31">
        <f t="shared" si="6"/>
        <v>0</v>
      </c>
      <c r="E119" s="13"/>
    </row>
    <row r="120" spans="1:6" s="5" customFormat="1" ht="117" hidden="1" customHeight="1">
      <c r="A120" s="58" t="s">
        <v>71</v>
      </c>
      <c r="B120" s="48"/>
      <c r="C120" s="31"/>
      <c r="D120" s="31">
        <f t="shared" si="6"/>
        <v>0</v>
      </c>
      <c r="E120" s="13"/>
    </row>
    <row r="121" spans="1:6" s="5" customFormat="1" ht="117" hidden="1" customHeight="1">
      <c r="A121" s="58" t="s">
        <v>72</v>
      </c>
      <c r="B121" s="48"/>
      <c r="C121" s="31"/>
      <c r="D121" s="31">
        <f t="shared" si="6"/>
        <v>0</v>
      </c>
      <c r="E121" s="13"/>
      <c r="F121" s="56"/>
    </row>
    <row r="122" spans="1:6" s="5" customFormat="1" ht="117" hidden="1" customHeight="1">
      <c r="A122" s="58" t="s">
        <v>73</v>
      </c>
      <c r="B122" s="48"/>
      <c r="C122" s="31"/>
      <c r="D122" s="31">
        <f t="shared" si="6"/>
        <v>0</v>
      </c>
      <c r="E122" s="13"/>
    </row>
    <row r="123" spans="1:6" s="5" customFormat="1" ht="69.75" customHeight="1">
      <c r="A123" s="62" t="s">
        <v>90</v>
      </c>
      <c r="B123" s="48">
        <v>5000</v>
      </c>
      <c r="C123" s="31">
        <v>0</v>
      </c>
      <c r="D123" s="31">
        <f t="shared" si="6"/>
        <v>-5000</v>
      </c>
      <c r="E123" s="13"/>
    </row>
    <row r="124" spans="1:6" s="5" customFormat="1" ht="39.75" customHeight="1">
      <c r="A124" s="1" t="s">
        <v>27</v>
      </c>
      <c r="B124" s="47">
        <f>B125+B126+B127</f>
        <v>0</v>
      </c>
      <c r="C124" s="47">
        <f>C125+C126+C127</f>
        <v>0</v>
      </c>
      <c r="D124" s="47">
        <f>D125+D126+D127</f>
        <v>0</v>
      </c>
      <c r="E124" s="13"/>
    </row>
    <row r="125" spans="1:6" s="5" customFormat="1" ht="75" hidden="1" customHeight="1">
      <c r="A125" s="28" t="s">
        <v>66</v>
      </c>
      <c r="B125" s="51"/>
      <c r="C125" s="31"/>
      <c r="D125" s="51">
        <f>SUM(C125-B125)</f>
        <v>0</v>
      </c>
      <c r="E125" s="13"/>
    </row>
    <row r="126" spans="1:6" s="5" customFormat="1" ht="75" hidden="1" customHeight="1">
      <c r="A126" s="28" t="s">
        <v>67</v>
      </c>
      <c r="B126" s="51"/>
      <c r="C126" s="31"/>
      <c r="D126" s="51">
        <f>SUM(C126-B126)</f>
        <v>0</v>
      </c>
      <c r="E126" s="13"/>
    </row>
    <row r="127" spans="1:6" s="5" customFormat="1" ht="75" hidden="1" customHeight="1">
      <c r="A127" s="28" t="s">
        <v>68</v>
      </c>
      <c r="B127" s="51"/>
      <c r="C127" s="31"/>
      <c r="D127" s="51">
        <f>SUM(C127-B127)</f>
        <v>0</v>
      </c>
      <c r="E127" s="13"/>
    </row>
    <row r="128" spans="1:6" ht="72" customHeight="1">
      <c r="A128" s="35" t="s">
        <v>29</v>
      </c>
      <c r="B128" s="34"/>
      <c r="C128" s="52" t="s">
        <v>28</v>
      </c>
      <c r="D128" s="53"/>
      <c r="E128" s="12"/>
    </row>
    <row r="129" spans="1:5" ht="42.75" customHeight="1">
      <c r="A129" s="14"/>
      <c r="B129" s="14">
        <f>B17+B97</f>
        <v>62473.8</v>
      </c>
      <c r="C129" s="14">
        <f>C17+C97</f>
        <v>1662.2</v>
      </c>
      <c r="D129" s="15"/>
      <c r="E129" s="16"/>
    </row>
    <row r="130" spans="1:5" ht="3.75" hidden="1" customHeight="1">
      <c r="A130" s="14"/>
      <c r="B130" s="23"/>
      <c r="C130" s="14"/>
      <c r="D130" s="15"/>
      <c r="E130" s="16"/>
    </row>
    <row r="131" spans="1:5" ht="18.75" hidden="1">
      <c r="D131" s="17"/>
    </row>
    <row r="132" spans="1:5" ht="15.95" customHeight="1">
      <c r="A132" s="7" t="s">
        <v>65</v>
      </c>
      <c r="B132" s="21">
        <f>B22+B29+B45+B46+B48+B51+B59+B90+B100+B101+B106+B108+B110</f>
        <v>46485.9</v>
      </c>
      <c r="C132" s="21">
        <f>C22+C29+C45+C46+C48+C51+C59+C90+C100+C101+C106+C108+C110</f>
        <v>1662.2</v>
      </c>
      <c r="D132" s="21">
        <f>D22+D29+D45+D46+D48+D51+D59+D90+D100+D101+D106+D108+D110</f>
        <v>-44823.7</v>
      </c>
    </row>
    <row r="133" spans="1:5" ht="14.25" customHeight="1">
      <c r="D133" s="18"/>
    </row>
    <row r="134" spans="1:5" ht="18.75" hidden="1">
      <c r="D134" s="17"/>
    </row>
    <row r="135" spans="1:5" ht="18.75" hidden="1">
      <c r="D135" s="17"/>
    </row>
    <row r="136" spans="1:5" ht="18.75" hidden="1"/>
    <row r="137" spans="1:5" ht="18.75" hidden="1"/>
    <row r="138" spans="1:5" ht="18.75" hidden="1"/>
    <row r="139" spans="1:5" ht="18.75" hidden="1">
      <c r="A139" s="17"/>
      <c r="B139" s="24"/>
      <c r="C139" s="17"/>
    </row>
    <row r="140" spans="1:5" ht="18.75" hidden="1">
      <c r="A140" s="7" t="s">
        <v>2</v>
      </c>
    </row>
    <row r="141" spans="1:5" ht="18.75">
      <c r="B141" s="14"/>
    </row>
    <row r="142" spans="1:5" ht="18.75"/>
    <row r="143" spans="1:5" ht="18.75"/>
    <row r="144" spans="1:5" ht="18.75"/>
    <row r="145" spans="1:3" ht="18.75"/>
    <row r="146" spans="1:3" ht="18.75"/>
    <row r="147" spans="1:3" ht="18.75"/>
    <row r="148" spans="1:3" ht="18.75"/>
    <row r="149" spans="1:3" ht="18.75"/>
    <row r="150" spans="1:3" ht="18.75"/>
    <row r="151" spans="1:3" ht="18.75"/>
    <row r="152" spans="1:3" ht="18.75"/>
    <row r="153" spans="1:3" ht="18.75"/>
    <row r="154" spans="1:3" ht="18.75">
      <c r="A154" s="6"/>
      <c r="B154" s="6"/>
      <c r="C154" s="6"/>
    </row>
    <row r="155" spans="1:3" ht="18.75">
      <c r="A155" s="6"/>
      <c r="B155" s="6"/>
      <c r="C155" s="6"/>
    </row>
    <row r="156" spans="1:3" ht="18.75">
      <c r="A156" s="6"/>
      <c r="B156" s="6"/>
      <c r="C156" s="6"/>
    </row>
    <row r="157" spans="1:3" ht="18.75">
      <c r="A157" s="6"/>
      <c r="B157" s="6"/>
      <c r="C157" s="6"/>
    </row>
    <row r="158" spans="1:3" ht="18.75">
      <c r="A158" s="6"/>
      <c r="B158" s="6"/>
      <c r="C158" s="6"/>
    </row>
    <row r="159" spans="1:3" ht="18.75">
      <c r="A159" s="6"/>
      <c r="B159" s="6"/>
      <c r="C159" s="6"/>
    </row>
    <row r="160" spans="1:3" ht="18.75">
      <c r="A160" s="6"/>
      <c r="B160" s="6"/>
      <c r="C160" s="6"/>
    </row>
    <row r="161" spans="1:3" ht="18.75">
      <c r="A161" s="6"/>
      <c r="B161" s="6"/>
      <c r="C161" s="6"/>
    </row>
    <row r="162" spans="1:3" ht="18.75">
      <c r="A162" s="6"/>
      <c r="B162" s="6"/>
      <c r="C162" s="6"/>
    </row>
    <row r="163" spans="1:3" ht="18.75">
      <c r="A163" s="6"/>
      <c r="B163" s="6"/>
      <c r="C163" s="6"/>
    </row>
    <row r="164" spans="1:3" ht="18.75">
      <c r="A164" s="6"/>
      <c r="B164" s="6"/>
      <c r="C164" s="6"/>
    </row>
    <row r="165" spans="1:3" ht="18.75">
      <c r="A165" s="6"/>
      <c r="B165" s="6"/>
      <c r="C165" s="6"/>
    </row>
    <row r="166" spans="1:3" ht="18.75">
      <c r="A166" s="6"/>
      <c r="B166" s="6"/>
      <c r="C166" s="6"/>
    </row>
    <row r="167" spans="1:3" ht="18.75">
      <c r="A167" s="6"/>
      <c r="B167" s="6"/>
      <c r="C167" s="6"/>
    </row>
    <row r="168" spans="1:3" ht="18.75">
      <c r="A168" s="6"/>
      <c r="B168" s="6"/>
      <c r="C168" s="6"/>
    </row>
    <row r="169" spans="1:3" ht="18.75">
      <c r="A169" s="6"/>
      <c r="B169" s="6"/>
      <c r="C169" s="6"/>
    </row>
    <row r="170" spans="1:3" ht="18.75">
      <c r="A170" s="6"/>
      <c r="B170" s="6"/>
      <c r="C170" s="6"/>
    </row>
    <row r="171" spans="1:3" ht="18.75">
      <c r="A171" s="6"/>
      <c r="B171" s="6"/>
      <c r="C171" s="6"/>
    </row>
    <row r="172" spans="1:3" ht="18.75">
      <c r="A172" s="6"/>
      <c r="B172" s="6"/>
      <c r="C172" s="6"/>
    </row>
    <row r="173" spans="1:3" ht="18.75">
      <c r="A173" s="6"/>
      <c r="B173" s="6"/>
      <c r="C173" s="6"/>
    </row>
    <row r="174" spans="1:3" ht="18.75">
      <c r="A174" s="6"/>
      <c r="B174" s="6"/>
      <c r="C174" s="6"/>
    </row>
    <row r="175" spans="1:3" ht="18.75">
      <c r="A175" s="6"/>
      <c r="B175" s="6"/>
      <c r="C175" s="6"/>
    </row>
    <row r="176" spans="1:3" ht="18.75">
      <c r="A176" s="6"/>
      <c r="B176" s="6"/>
      <c r="C176" s="6"/>
    </row>
    <row r="177" spans="1:3" ht="18.75">
      <c r="A177" s="6"/>
      <c r="B177" s="6"/>
      <c r="C177" s="6"/>
    </row>
    <row r="178" spans="1:3" ht="18.75">
      <c r="A178" s="6"/>
      <c r="B178" s="6"/>
      <c r="C178" s="6"/>
    </row>
    <row r="179" spans="1:3" ht="18.75">
      <c r="A179" s="6"/>
      <c r="B179" s="6"/>
      <c r="C179" s="6"/>
    </row>
    <row r="180" spans="1:3" ht="18.75">
      <c r="A180" s="6"/>
      <c r="B180" s="6"/>
      <c r="C180" s="6"/>
    </row>
    <row r="181" spans="1:3" ht="18.75">
      <c r="A181" s="6"/>
      <c r="B181" s="6"/>
      <c r="C181" s="6"/>
    </row>
    <row r="182" spans="1:3" ht="18.75">
      <c r="A182" s="6"/>
      <c r="B182" s="6"/>
      <c r="C182" s="6"/>
    </row>
    <row r="183" spans="1:3" ht="18.75">
      <c r="A183" s="6"/>
      <c r="B183" s="6"/>
      <c r="C183" s="6"/>
    </row>
    <row r="184" spans="1:3" ht="18.75">
      <c r="A184" s="6"/>
      <c r="B184" s="6"/>
      <c r="C184" s="6"/>
    </row>
    <row r="185" spans="1:3" ht="18.75">
      <c r="A185" s="6"/>
      <c r="B185" s="6"/>
      <c r="C185" s="6"/>
    </row>
    <row r="186" spans="1:3" ht="18.75">
      <c r="A186" s="6"/>
      <c r="B186" s="6"/>
      <c r="C186" s="6"/>
    </row>
    <row r="187" spans="1:3" ht="18.75">
      <c r="A187" s="6"/>
      <c r="B187" s="6"/>
      <c r="C187" s="6"/>
    </row>
    <row r="188" spans="1:3" ht="18.75">
      <c r="A188" s="6"/>
      <c r="B188" s="6"/>
      <c r="C188" s="6"/>
    </row>
    <row r="189" spans="1:3" ht="18.75">
      <c r="A189" s="6"/>
      <c r="B189" s="6"/>
      <c r="C189" s="6"/>
    </row>
    <row r="190" spans="1:3" ht="18.75">
      <c r="A190" s="6"/>
      <c r="B190" s="6"/>
      <c r="C190" s="6"/>
    </row>
    <row r="191" spans="1:3" ht="18.75">
      <c r="A191" s="6"/>
      <c r="B191" s="6"/>
      <c r="C191" s="6"/>
    </row>
    <row r="192" spans="1:3" ht="18.75">
      <c r="A192" s="6"/>
      <c r="B192" s="6"/>
      <c r="C192" s="6"/>
    </row>
    <row r="193" spans="1:3" ht="18.75">
      <c r="A193" s="6"/>
      <c r="B193" s="6"/>
      <c r="C193" s="6"/>
    </row>
    <row r="194" spans="1:3" ht="18.75">
      <c r="A194" s="6"/>
      <c r="B194" s="6"/>
      <c r="C194" s="6"/>
    </row>
    <row r="195" spans="1:3" ht="18.75">
      <c r="A195" s="6"/>
      <c r="B195" s="6"/>
      <c r="C195" s="6"/>
    </row>
    <row r="196" spans="1:3" ht="18.75">
      <c r="A196" s="6"/>
      <c r="B196" s="6"/>
      <c r="C196" s="6"/>
    </row>
    <row r="197" spans="1:3" ht="18.75">
      <c r="A197" s="6"/>
      <c r="B197" s="6"/>
      <c r="C197" s="6"/>
    </row>
    <row r="198" spans="1:3" ht="18.75">
      <c r="A198" s="6"/>
      <c r="B198" s="6"/>
      <c r="C198" s="6"/>
    </row>
    <row r="199" spans="1:3" ht="18.75">
      <c r="A199" s="6"/>
      <c r="B199" s="6"/>
      <c r="C199" s="6"/>
    </row>
    <row r="200" spans="1:3" ht="18.75">
      <c r="A200" s="6"/>
      <c r="B200" s="6"/>
      <c r="C200" s="6"/>
    </row>
    <row r="201" spans="1:3" ht="18.75">
      <c r="A201" s="6"/>
      <c r="B201" s="6"/>
      <c r="C201" s="6"/>
    </row>
    <row r="202" spans="1:3" ht="18.75">
      <c r="A202" s="6"/>
      <c r="B202" s="6"/>
      <c r="C202" s="6"/>
    </row>
    <row r="203" spans="1:3" ht="18.75">
      <c r="A203" s="6"/>
      <c r="B203" s="6"/>
      <c r="C203" s="6"/>
    </row>
    <row r="204" spans="1:3" ht="18.75">
      <c r="A204" s="6"/>
      <c r="B204" s="6"/>
      <c r="C204" s="6"/>
    </row>
    <row r="205" spans="1:3" ht="18.75">
      <c r="A205" s="6"/>
      <c r="B205" s="6"/>
      <c r="C205" s="6"/>
    </row>
    <row r="206" spans="1:3" ht="18.75">
      <c r="A206" s="6"/>
      <c r="B206" s="6"/>
      <c r="C206" s="6"/>
    </row>
    <row r="207" spans="1:3" ht="18.75">
      <c r="A207" s="6"/>
      <c r="B207" s="6"/>
      <c r="C207" s="6"/>
    </row>
  </sheetData>
  <mergeCells count="7">
    <mergeCell ref="A1:D1"/>
    <mergeCell ref="A4:D4"/>
    <mergeCell ref="B11:B13"/>
    <mergeCell ref="C11:C13"/>
    <mergeCell ref="A9:D9"/>
    <mergeCell ref="A11:A13"/>
    <mergeCell ref="D11:D13"/>
  </mergeCells>
  <phoneticPr fontId="2" type="noConversion"/>
  <printOptions horizontalCentered="1"/>
  <pageMargins left="0.35433070866141736" right="0.23622047244094491" top="0.31496062992125984" bottom="0.19685039370078741" header="0.31496062992125984" footer="0.19685039370078741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 год</vt:lpstr>
      <vt:lpstr>'2024 год'!Заголовки_для_печати</vt:lpstr>
      <vt:lpstr>'2024 год'!Область_печати</vt:lpstr>
    </vt:vector>
  </TitlesOfParts>
  <Company>минфин РО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Бегущий</dc:creator>
  <cp:lastModifiedBy>user</cp:lastModifiedBy>
  <cp:lastPrinted>2023-02-02T11:13:23Z</cp:lastPrinted>
  <dcterms:created xsi:type="dcterms:W3CDTF">2007-10-22T09:23:55Z</dcterms:created>
  <dcterms:modified xsi:type="dcterms:W3CDTF">2024-02-09T05:45:24Z</dcterms:modified>
</cp:coreProperties>
</file>