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3 уточненный\"/>
    </mc:Choice>
  </mc:AlternateContent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Приложение!$A$1:$J$49</definedName>
  </definedNames>
  <calcPr calcId="152511"/>
</workbook>
</file>

<file path=xl/calcChain.xml><?xml version="1.0" encoding="utf-8"?>
<calcChain xmlns="http://schemas.openxmlformats.org/spreadsheetml/2006/main">
  <c r="C20" i="2" l="1"/>
  <c r="D20" i="2"/>
  <c r="F20" i="2"/>
  <c r="G20" i="2"/>
  <c r="I20" i="2"/>
  <c r="J20" i="2"/>
  <c r="B20" i="2"/>
  <c r="H30" i="2"/>
  <c r="H20" i="2" s="1"/>
  <c r="E30" i="2"/>
  <c r="E20" i="2" s="1"/>
  <c r="B30" i="2"/>
  <c r="G23" i="2" l="1"/>
  <c r="D21" i="2"/>
  <c r="E22" i="2"/>
  <c r="F31" i="2" l="1"/>
  <c r="G31" i="2"/>
  <c r="I31" i="2"/>
  <c r="J31" i="2"/>
  <c r="C31" i="2"/>
  <c r="H39" i="2"/>
  <c r="E39" i="2"/>
  <c r="B39" i="2"/>
  <c r="H38" i="2"/>
  <c r="E38" i="2"/>
  <c r="B38" i="2"/>
  <c r="D31" i="2"/>
  <c r="D40" i="2" l="1"/>
  <c r="H44" i="2"/>
  <c r="F40" i="2"/>
  <c r="G40" i="2"/>
  <c r="I40" i="2"/>
  <c r="J40" i="2"/>
  <c r="C40" i="2"/>
  <c r="E44" i="2"/>
  <c r="B44" i="2"/>
  <c r="E21" i="2"/>
  <c r="H46" i="2" l="1"/>
  <c r="J45" i="2"/>
  <c r="I45" i="2"/>
  <c r="H43" i="2"/>
  <c r="H42" i="2"/>
  <c r="H41" i="2"/>
  <c r="H37" i="2"/>
  <c r="H36" i="2"/>
  <c r="H35" i="2"/>
  <c r="H34" i="2"/>
  <c r="H33" i="2"/>
  <c r="H32" i="2"/>
  <c r="H29" i="2"/>
  <c r="H28" i="2"/>
  <c r="H27" i="2"/>
  <c r="H26" i="2"/>
  <c r="H25" i="2"/>
  <c r="H24" i="2"/>
  <c r="H23" i="2"/>
  <c r="H22" i="2"/>
  <c r="B37" i="2"/>
  <c r="E37" i="2"/>
  <c r="H31" i="2" l="1"/>
  <c r="H40" i="2"/>
  <c r="H45" i="2"/>
  <c r="I18" i="2"/>
  <c r="I17" i="2" s="1"/>
  <c r="J18" i="2"/>
  <c r="J17" i="2" s="1"/>
  <c r="H21" i="2"/>
  <c r="E36" i="2"/>
  <c r="B36" i="2"/>
  <c r="H18" i="2" l="1"/>
  <c r="H17" i="2" s="1"/>
  <c r="E35" i="2"/>
  <c r="B35" i="2"/>
  <c r="D25" i="2" l="1"/>
  <c r="B22" i="2" l="1"/>
  <c r="B47" i="2"/>
  <c r="E24" i="2"/>
  <c r="B29" i="2"/>
  <c r="E29" i="2"/>
  <c r="F45" i="2"/>
  <c r="G45" i="2"/>
  <c r="D45" i="2"/>
  <c r="B46" i="2"/>
  <c r="B33" i="2"/>
  <c r="B32" i="2"/>
  <c r="B21" i="2"/>
  <c r="E47" i="2"/>
  <c r="E49" i="2"/>
  <c r="E48" i="2" s="1"/>
  <c r="G48" i="2"/>
  <c r="F48" i="2"/>
  <c r="E43" i="2"/>
  <c r="E42" i="2"/>
  <c r="E41" i="2"/>
  <c r="E34" i="2"/>
  <c r="E33" i="2"/>
  <c r="E28" i="2"/>
  <c r="E27" i="2"/>
  <c r="E26" i="2"/>
  <c r="E25" i="2"/>
  <c r="E23" i="2"/>
  <c r="B49" i="2"/>
  <c r="B48" i="2" s="1"/>
  <c r="C48" i="2"/>
  <c r="D48" i="2"/>
  <c r="B42" i="2"/>
  <c r="B41" i="2"/>
  <c r="B27" i="2"/>
  <c r="B26" i="2"/>
  <c r="B25" i="2"/>
  <c r="B23" i="2"/>
  <c r="B43" i="2"/>
  <c r="B28" i="2"/>
  <c r="B34" i="2"/>
  <c r="C45" i="2"/>
  <c r="B24" i="2"/>
  <c r="E46" i="2"/>
  <c r="E32" i="2"/>
  <c r="E31" i="2" l="1"/>
  <c r="B31" i="2"/>
  <c r="B40" i="2"/>
  <c r="E40" i="2"/>
  <c r="E45" i="2"/>
  <c r="D18" i="2"/>
  <c r="D17" i="2" s="1"/>
  <c r="F18" i="2"/>
  <c r="F17" i="2" s="1"/>
  <c r="B45" i="2"/>
  <c r="C18" i="2"/>
  <c r="C17" i="2" s="1"/>
  <c r="G18" i="2"/>
  <c r="G17" i="2" s="1"/>
  <c r="B18" i="2" l="1"/>
  <c r="B17" i="2" s="1"/>
  <c r="E18" i="2"/>
  <c r="E17" i="2" s="1"/>
</calcChain>
</file>

<file path=xl/sharedStrings.xml><?xml version="1.0" encoding="utf-8"?>
<sst xmlns="http://schemas.openxmlformats.org/spreadsheetml/2006/main" count="52" uniqueCount="46">
  <si>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</si>
  <si>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</si>
  <si>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</si>
  <si>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</si>
  <si>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</si>
  <si>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</si>
  <si>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</si>
  <si>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</si>
  <si>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</si>
  <si>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</si>
  <si>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</si>
  <si>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</si>
  <si>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</si>
  <si>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</si>
  <si>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2025 год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</si>
  <si>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</si>
  <si>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</si>
  <si>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>2. Субсидия на оснащение учреждений культуры современным оборудованием и программным обеспечением</t>
  </si>
  <si>
    <t xml:space="preserve">"О бюджете Орловского района на 2025 год и на </t>
  </si>
  <si>
    <t>плановый период 2026 и 2027 годов"</t>
  </si>
  <si>
    <t>Всего на 2027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</si>
  <si>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2025 и на плановый период 2026 и 2027 годов с долей местного бюджета</t>
  </si>
  <si>
    <t>1. Субсидии на реализацию мероприятий по обеспечению жильем молодых семей</t>
  </si>
  <si>
    <t>2. Субсидии на реализацию принципа экстерриториальности при предоставлении государственных и муниципальных услуг</t>
  </si>
  <si>
    <t>3. Субсидии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</si>
  <si>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4. Субсидии на возмещение предприятиям жилищно-коммунального хозяйства части платы граждан за коммунальные услуги по водоснабжению и водоотведению</t>
  </si>
  <si>
    <t>5. Субсидии на проведение комплексных кадастровых работ</t>
  </si>
  <si>
    <t>4. 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</si>
  <si>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1. Субсидии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</si>
  <si>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3. 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</si>
  <si>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</si>
  <si>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1. Субсидии на организацию отдыха детей в каникулярное время</t>
  </si>
  <si>
    <t>5. Субсидии на ремонт и содержание автомобильных дорог общего пользования местного значения</t>
  </si>
  <si>
    <t>6. 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</si>
  <si>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7. Субсидии на софинансирование муниципальных программ по работе с молодежью</t>
  </si>
  <si>
    <t xml:space="preserve">6. Субсидия на реализацию мероприятий по модернизации школьных систем образования </t>
  </si>
  <si>
    <t>5. Субсидии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</si>
  <si>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7. Субсидия на капитальный ремонт образовательных организаций</t>
  </si>
  <si>
    <t xml:space="preserve">3. Государственная поддержка отрасли культуры </t>
  </si>
  <si>
    <t>Приложение 13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</si>
  <si>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</si>
  <si>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</si>
  <si>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</si>
  <si>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>Приложение 9</t>
  </si>
  <si>
    <t>к  Решению Собрания депутатов Орловского района от 25.03.2025 г №187</t>
  </si>
  <si>
    <t>8. Субсидии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</si>
</sst>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2" borderId="0" xfId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top" wrapText="1"/>
    </xf>
    <xf numFmtId="164" fontId="8" fillId="2" borderId="2" xfId="1" applyNumberFormat="1" applyFont="1" applyFill="1" applyBorder="1" applyAlignment="1">
      <alignment vertical="top" wrapText="1"/>
    </xf>
    <xf numFmtId="164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W102"/>
  <sheetViews>
    <sheetView tabSelected="1" view="pageBreakPreview" topLeftCell="A13" zoomScale="75" zoomScaleNormal="70" zoomScaleSheetLayoutView="75" workbookViewId="0">
      <selection activeCell="D18" sqref="D18"/>
    </sheetView>
  </sheetViews>
  <sheetFormatPr defaultColWidth="9.140625" defaultRowHeight="15.95" customHeight="1" x14ac:dyDescent="0.2"/>
  <cols>
    <col min="1" max="1" width="44.140625" style="3" customWidth="1"/>
    <col min="2" max="2" width="14.5703125" style="1" customWidth="1"/>
    <col min="3" max="3" width="16" style="17" customWidth="1"/>
    <col min="4" max="4" width="11.28515625" style="1" customWidth="1"/>
    <col min="5" max="5" width="13.85546875" style="1" customWidth="1"/>
    <col min="6" max="6" width="14.140625" style="17" customWidth="1"/>
    <col min="7" max="7" width="14.28515625" style="1" customWidth="1"/>
    <col min="8" max="8" width="12.140625" style="1" bestFit="1" customWidth="1"/>
    <col min="9" max="9" width="12.140625" style="17" bestFit="1" customWidth="1"/>
    <col min="10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0" ht="18.75" x14ac:dyDescent="0.3">
      <c r="D1" s="41" t="s">
        <v>43</v>
      </c>
      <c r="E1" s="41"/>
      <c r="F1" s="41"/>
      <c r="G1" s="41"/>
      <c r="H1" s="41"/>
      <c r="I1" s="41"/>
      <c r="J1" s="41"/>
    </row>
    <row r="2" spans="1:10" ht="18.75" x14ac:dyDescent="0.3">
      <c r="D2" s="42" t="s">
        <v>44</v>
      </c>
      <c r="E2" s="42"/>
      <c r="F2" s="42"/>
      <c r="G2" s="42"/>
      <c r="H2" s="42"/>
      <c r="I2" s="42"/>
      <c r="J2" s="42"/>
    </row>
    <row r="3" spans="1:10" ht="18.75" x14ac:dyDescent="0.3">
      <c r="A3" s="42" t="s">
        <v>40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18.75" x14ac:dyDescent="0.3">
      <c r="D4" s="42" t="s">
        <v>41</v>
      </c>
      <c r="E4" s="42"/>
      <c r="F4" s="42"/>
      <c r="G4" s="42"/>
      <c r="H4" s="42"/>
      <c r="I4" s="42"/>
      <c r="J4" s="42"/>
    </row>
    <row r="5" spans="1:10" ht="18.75" x14ac:dyDescent="0.3">
      <c r="D5" s="42" t="s">
        <v>42</v>
      </c>
      <c r="E5" s="42"/>
      <c r="F5" s="42"/>
      <c r="G5" s="42"/>
      <c r="H5" s="42"/>
      <c r="I5" s="42"/>
      <c r="J5" s="42"/>
    </row>
    <row r="6" spans="1:10" ht="15.75" x14ac:dyDescent="0.2"/>
    <row r="7" spans="1:10" ht="18.75" x14ac:dyDescent="0.2">
      <c r="A7" s="5"/>
      <c r="B7" s="30"/>
      <c r="C7" s="31"/>
      <c r="D7" s="30"/>
      <c r="E7" s="30"/>
      <c r="F7" s="31"/>
      <c r="G7" s="43" t="s">
        <v>39</v>
      </c>
      <c r="H7" s="43"/>
      <c r="I7" s="43"/>
      <c r="J7" s="43"/>
    </row>
    <row r="8" spans="1:10" ht="18.75" x14ac:dyDescent="0.2">
      <c r="A8" s="44" t="s">
        <v>10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8.75" x14ac:dyDescent="0.2">
      <c r="A9" s="45" t="s">
        <v>18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8.75" x14ac:dyDescent="0.2">
      <c r="A10" s="43" t="s">
        <v>19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0" ht="15.95" customHeight="1" x14ac:dyDescent="0.3">
      <c r="A11" s="5"/>
      <c r="B11" s="51"/>
      <c r="C11" s="51"/>
      <c r="D11" s="51"/>
    </row>
    <row r="12" spans="1:10" ht="65.25" customHeight="1" x14ac:dyDescent="0.2">
      <c r="A12" s="48" t="s">
        <v>21</v>
      </c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8" customHeight="1" x14ac:dyDescent="0.3">
      <c r="A13" s="47"/>
      <c r="B13" s="47"/>
      <c r="C13" s="47"/>
      <c r="D13" s="47"/>
    </row>
    <row r="14" spans="1:10" ht="18" customHeight="1" x14ac:dyDescent="0.2">
      <c r="A14" s="46" t="s">
        <v>1</v>
      </c>
      <c r="B14" s="46" t="s">
        <v>14</v>
      </c>
      <c r="C14" s="49" t="s">
        <v>7</v>
      </c>
      <c r="D14" s="50"/>
      <c r="E14" s="46" t="s">
        <v>16</v>
      </c>
      <c r="F14" s="49" t="s">
        <v>7</v>
      </c>
      <c r="G14" s="50"/>
      <c r="H14" s="46" t="s">
        <v>20</v>
      </c>
      <c r="I14" s="49" t="s">
        <v>7</v>
      </c>
      <c r="J14" s="50"/>
    </row>
    <row r="15" spans="1:10" ht="78.75" customHeight="1" x14ac:dyDescent="0.2">
      <c r="A15" s="46"/>
      <c r="B15" s="46"/>
      <c r="C15" s="32" t="s">
        <v>8</v>
      </c>
      <c r="D15" s="25" t="s">
        <v>5</v>
      </c>
      <c r="E15" s="46"/>
      <c r="F15" s="32" t="s">
        <v>8</v>
      </c>
      <c r="G15" s="25" t="s">
        <v>5</v>
      </c>
      <c r="H15" s="46"/>
      <c r="I15" s="32" t="s">
        <v>8</v>
      </c>
      <c r="J15" s="25" t="s">
        <v>5</v>
      </c>
    </row>
    <row r="16" spans="1:10" ht="15.75" x14ac:dyDescent="0.2">
      <c r="A16" s="4">
        <v>1</v>
      </c>
      <c r="B16" s="4">
        <v>8</v>
      </c>
      <c r="C16" s="33">
        <v>9</v>
      </c>
      <c r="D16" s="4">
        <v>10</v>
      </c>
      <c r="E16" s="4">
        <v>8</v>
      </c>
      <c r="F16" s="33">
        <v>9</v>
      </c>
      <c r="G16" s="4">
        <v>10</v>
      </c>
      <c r="H16" s="4">
        <v>8</v>
      </c>
      <c r="I16" s="33">
        <v>9</v>
      </c>
      <c r="J16" s="4">
        <v>10</v>
      </c>
    </row>
    <row r="17" spans="1:153" ht="22.5" customHeight="1" x14ac:dyDescent="0.2">
      <c r="A17" s="4" t="s">
        <v>3</v>
      </c>
      <c r="B17" s="6">
        <f t="shared" ref="B17:J17" si="0">SUM(B18)</f>
        <v>102162.7</v>
      </c>
      <c r="C17" s="34">
        <f t="shared" si="0"/>
        <v>100694.39999999999</v>
      </c>
      <c r="D17" s="6">
        <f t="shared" si="0"/>
        <v>1468.3000000000002</v>
      </c>
      <c r="E17" s="6">
        <f t="shared" si="0"/>
        <v>214075.2</v>
      </c>
      <c r="F17" s="34">
        <f t="shared" si="0"/>
        <v>211405.90000000002</v>
      </c>
      <c r="G17" s="6">
        <f t="shared" si="0"/>
        <v>2669.2999999999997</v>
      </c>
      <c r="H17" s="6">
        <f t="shared" si="0"/>
        <v>88532.3</v>
      </c>
      <c r="I17" s="34">
        <f t="shared" si="0"/>
        <v>86923.3</v>
      </c>
      <c r="J17" s="6">
        <f t="shared" si="0"/>
        <v>1609</v>
      </c>
      <c r="M17" s="40"/>
    </row>
    <row r="18" spans="1:153" s="2" customFormat="1" ht="18.75" x14ac:dyDescent="0.2">
      <c r="A18" s="7" t="s">
        <v>9</v>
      </c>
      <c r="B18" s="6">
        <f>SUM(C18+D18)</f>
        <v>102162.7</v>
      </c>
      <c r="C18" s="34">
        <f>SUM(C20+C31+C40+C45+C48)</f>
        <v>100694.39999999999</v>
      </c>
      <c r="D18" s="6">
        <f>SUM(D20+D31+D40+D45+D48)</f>
        <v>1468.3000000000002</v>
      </c>
      <c r="E18" s="6">
        <f>SUM(F18+G18)</f>
        <v>214075.2</v>
      </c>
      <c r="F18" s="34">
        <f>SUM(F20+F31+F40+F45+F48)</f>
        <v>211405.90000000002</v>
      </c>
      <c r="G18" s="6">
        <f>SUM(G20+G31+G40+G45+G48)</f>
        <v>2669.2999999999997</v>
      </c>
      <c r="H18" s="6">
        <f>SUM(I18+J18)</f>
        <v>88532.3</v>
      </c>
      <c r="I18" s="34">
        <f>SUM(I20+I31+I40+I45+I48)</f>
        <v>86923.3</v>
      </c>
      <c r="J18" s="6">
        <f>SUM(J20+J31+J40+J45+J48)</f>
        <v>1609</v>
      </c>
    </row>
    <row r="19" spans="1:153" ht="18.75" x14ac:dyDescent="0.2">
      <c r="A19" s="8" t="s">
        <v>0</v>
      </c>
      <c r="B19" s="26"/>
      <c r="C19" s="35"/>
      <c r="D19" s="13"/>
      <c r="E19" s="26"/>
      <c r="F19" s="35"/>
      <c r="G19" s="13"/>
      <c r="H19" s="26"/>
      <c r="I19" s="35"/>
      <c r="J19" s="13"/>
    </row>
    <row r="20" spans="1:153" s="2" customFormat="1" ht="36" customHeight="1" x14ac:dyDescent="0.2">
      <c r="A20" s="12" t="s">
        <v>2</v>
      </c>
      <c r="B20" s="11">
        <f>SUM(B21:B30)</f>
        <v>67429.100000000006</v>
      </c>
      <c r="C20" s="11">
        <f t="shared" ref="C20:J20" si="1">SUM(C21:C30)</f>
        <v>66697.500000000015</v>
      </c>
      <c r="D20" s="11">
        <f t="shared" si="1"/>
        <v>731.60000000000014</v>
      </c>
      <c r="E20" s="11">
        <f t="shared" si="1"/>
        <v>183197.7</v>
      </c>
      <c r="F20" s="11">
        <f t="shared" si="1"/>
        <v>181160.50000000003</v>
      </c>
      <c r="G20" s="11">
        <f t="shared" si="1"/>
        <v>2037.2</v>
      </c>
      <c r="H20" s="11">
        <f t="shared" si="1"/>
        <v>57061.4</v>
      </c>
      <c r="I20" s="11">
        <f t="shared" si="1"/>
        <v>56222.6</v>
      </c>
      <c r="J20" s="11">
        <f t="shared" si="1"/>
        <v>838.8</v>
      </c>
    </row>
    <row r="21" spans="1:153" ht="38.25" customHeight="1" x14ac:dyDescent="0.2">
      <c r="A21" s="16" t="s">
        <v>22</v>
      </c>
      <c r="B21" s="6">
        <f>C21+D21</f>
        <v>1301.5</v>
      </c>
      <c r="C21" s="34">
        <v>1241.5999999999999</v>
      </c>
      <c r="D21" s="9">
        <f>28.8+31.1</f>
        <v>59.900000000000006</v>
      </c>
      <c r="E21" s="6">
        <f>F21+G21</f>
        <v>2753.9</v>
      </c>
      <c r="F21" s="34">
        <v>2692.6</v>
      </c>
      <c r="G21" s="9">
        <v>61.3</v>
      </c>
      <c r="H21" s="6">
        <f>I21+J21</f>
        <v>2769.4</v>
      </c>
      <c r="I21" s="34">
        <v>2699</v>
      </c>
      <c r="J21" s="9">
        <v>70.400000000000006</v>
      </c>
    </row>
    <row r="22" spans="1:153" ht="51.75" customHeight="1" x14ac:dyDescent="0.2">
      <c r="A22" s="16" t="s">
        <v>23</v>
      </c>
      <c r="B22" s="6">
        <f t="shared" ref="B22:B26" si="2">SUM(C22+D22)</f>
        <v>36.1</v>
      </c>
      <c r="C22" s="34">
        <v>34.4</v>
      </c>
      <c r="D22" s="9">
        <v>1.7</v>
      </c>
      <c r="E22" s="6">
        <f t="shared" ref="E22:E29" si="3">SUM(F22+G22)</f>
        <v>37.5</v>
      </c>
      <c r="F22" s="34">
        <v>35.700000000000003</v>
      </c>
      <c r="G22" s="9">
        <v>1.8</v>
      </c>
      <c r="H22" s="6">
        <f t="shared" ref="H22:H29" si="4">SUM(I22+J22)</f>
        <v>38.800000000000004</v>
      </c>
      <c r="I22" s="34">
        <v>36.700000000000003</v>
      </c>
      <c r="J22" s="9">
        <v>2.1</v>
      </c>
    </row>
    <row r="23" spans="1:153" ht="83.25" customHeight="1" x14ac:dyDescent="0.2">
      <c r="A23" s="16" t="s">
        <v>24</v>
      </c>
      <c r="B23" s="6">
        <f t="shared" si="2"/>
        <v>58.300000000000004</v>
      </c>
      <c r="C23" s="34">
        <v>55.6</v>
      </c>
      <c r="D23" s="9">
        <v>2.7</v>
      </c>
      <c r="E23" s="6">
        <f t="shared" si="3"/>
        <v>60.9</v>
      </c>
      <c r="F23" s="34">
        <v>58</v>
      </c>
      <c r="G23" s="9">
        <f>2.8+0.1</f>
        <v>2.9</v>
      </c>
      <c r="H23" s="6">
        <f t="shared" si="4"/>
        <v>63.3</v>
      </c>
      <c r="I23" s="34">
        <v>60</v>
      </c>
      <c r="J23" s="9">
        <v>3.3</v>
      </c>
    </row>
    <row r="24" spans="1:153" ht="73.5" customHeight="1" x14ac:dyDescent="0.2">
      <c r="A24" s="18" t="s">
        <v>25</v>
      </c>
      <c r="B24" s="6">
        <f t="shared" si="2"/>
        <v>0</v>
      </c>
      <c r="C24" s="34">
        <v>0</v>
      </c>
      <c r="D24" s="9">
        <v>0</v>
      </c>
      <c r="E24" s="6">
        <f t="shared" si="3"/>
        <v>6650.3</v>
      </c>
      <c r="F24" s="34">
        <v>6344.3</v>
      </c>
      <c r="G24" s="9">
        <v>306</v>
      </c>
      <c r="H24" s="6">
        <f t="shared" si="4"/>
        <v>6692.3</v>
      </c>
      <c r="I24" s="34">
        <v>6344.3</v>
      </c>
      <c r="J24" s="9">
        <v>348</v>
      </c>
    </row>
    <row r="25" spans="1:153" ht="60" hidden="1" customHeight="1" x14ac:dyDescent="0.2">
      <c r="A25" s="24" t="s">
        <v>15</v>
      </c>
      <c r="B25" s="6">
        <f t="shared" si="2"/>
        <v>0</v>
      </c>
      <c r="C25" s="34">
        <v>0</v>
      </c>
      <c r="D25" s="9">
        <f>1352.4-1352.4</f>
        <v>0</v>
      </c>
      <c r="E25" s="6">
        <f t="shared" si="3"/>
        <v>0</v>
      </c>
      <c r="F25" s="34">
        <v>0</v>
      </c>
      <c r="G25" s="9">
        <v>0</v>
      </c>
      <c r="H25" s="6">
        <f t="shared" si="4"/>
        <v>0</v>
      </c>
      <c r="I25" s="34">
        <v>0</v>
      </c>
      <c r="J25" s="9">
        <v>0</v>
      </c>
    </row>
    <row r="26" spans="1:153" ht="43.5" hidden="1" customHeight="1" x14ac:dyDescent="0.2">
      <c r="A26" s="19" t="s">
        <v>26</v>
      </c>
      <c r="B26" s="6">
        <f t="shared" si="2"/>
        <v>0</v>
      </c>
      <c r="C26" s="34">
        <v>0</v>
      </c>
      <c r="D26" s="9">
        <v>0</v>
      </c>
      <c r="E26" s="6">
        <f t="shared" si="3"/>
        <v>0</v>
      </c>
      <c r="F26" s="34">
        <v>0</v>
      </c>
      <c r="G26" s="9">
        <v>0</v>
      </c>
      <c r="H26" s="6">
        <f t="shared" si="4"/>
        <v>0</v>
      </c>
      <c r="I26" s="34">
        <v>0</v>
      </c>
      <c r="J26" s="9">
        <v>0</v>
      </c>
    </row>
    <row r="27" spans="1:153" ht="53.25" customHeight="1" x14ac:dyDescent="0.2">
      <c r="A27" s="18" t="s">
        <v>32</v>
      </c>
      <c r="B27" s="6">
        <f t="shared" ref="B27:B29" si="5">SUM(C27+D27)</f>
        <v>65845.400000000009</v>
      </c>
      <c r="C27" s="34">
        <v>65186.8</v>
      </c>
      <c r="D27" s="9">
        <v>658.6</v>
      </c>
      <c r="E27" s="6">
        <f t="shared" si="3"/>
        <v>164775.6</v>
      </c>
      <c r="F27" s="34">
        <v>163127.6</v>
      </c>
      <c r="G27" s="9">
        <v>1648</v>
      </c>
      <c r="H27" s="6">
        <f t="shared" si="4"/>
        <v>0</v>
      </c>
      <c r="I27" s="34">
        <v>0</v>
      </c>
      <c r="J27" s="9">
        <v>0</v>
      </c>
    </row>
    <row r="28" spans="1:153" ht="69" customHeight="1" x14ac:dyDescent="0.2">
      <c r="A28" s="18" t="s">
        <v>33</v>
      </c>
      <c r="B28" s="6">
        <f t="shared" si="5"/>
        <v>0</v>
      </c>
      <c r="C28" s="34">
        <v>0</v>
      </c>
      <c r="D28" s="9">
        <v>0</v>
      </c>
      <c r="E28" s="6">
        <f t="shared" si="3"/>
        <v>0</v>
      </c>
      <c r="F28" s="34">
        <v>0</v>
      </c>
      <c r="G28" s="9">
        <v>0</v>
      </c>
      <c r="H28" s="6">
        <f t="shared" si="4"/>
        <v>38975.300000000003</v>
      </c>
      <c r="I28" s="34">
        <v>38585.5</v>
      </c>
      <c r="J28" s="9">
        <v>389.8</v>
      </c>
    </row>
    <row r="29" spans="1:153" ht="48" customHeight="1" x14ac:dyDescent="0.2">
      <c r="A29" s="19" t="s">
        <v>34</v>
      </c>
      <c r="B29" s="6">
        <f t="shared" si="5"/>
        <v>187.79999999999998</v>
      </c>
      <c r="C29" s="37">
        <v>179.1</v>
      </c>
      <c r="D29" s="9">
        <v>8.6999999999999993</v>
      </c>
      <c r="E29" s="6">
        <f t="shared" si="3"/>
        <v>187.79999999999998</v>
      </c>
      <c r="F29" s="37">
        <v>179.1</v>
      </c>
      <c r="G29" s="9">
        <v>8.6999999999999993</v>
      </c>
      <c r="H29" s="6">
        <f t="shared" si="4"/>
        <v>218.6</v>
      </c>
      <c r="I29" s="37">
        <v>207.2</v>
      </c>
      <c r="J29" s="9">
        <v>11.4</v>
      </c>
    </row>
    <row r="30" spans="1:153" ht="48" customHeight="1" x14ac:dyDescent="0.2">
      <c r="A30" s="19" t="s">
        <v>45</v>
      </c>
      <c r="B30" s="6">
        <f t="shared" ref="B30" si="6">SUM(C30+D30)</f>
        <v>0</v>
      </c>
      <c r="C30" s="37">
        <v>0</v>
      </c>
      <c r="D30" s="9">
        <v>0</v>
      </c>
      <c r="E30" s="6">
        <f t="shared" ref="E30" si="7">SUM(F30+G30)</f>
        <v>8731.7000000000007</v>
      </c>
      <c r="F30" s="37">
        <v>8723.2000000000007</v>
      </c>
      <c r="G30" s="9">
        <v>8.5</v>
      </c>
      <c r="H30" s="6">
        <f t="shared" ref="H30" si="8">SUM(I30+J30)</f>
        <v>8303.6999999999989</v>
      </c>
      <c r="I30" s="37">
        <v>8289.9</v>
      </c>
      <c r="J30" s="9">
        <v>13.8</v>
      </c>
    </row>
    <row r="31" spans="1:153" s="14" customFormat="1" ht="42.75" customHeight="1" x14ac:dyDescent="0.2">
      <c r="A31" s="20" t="s">
        <v>4</v>
      </c>
      <c r="B31" s="11">
        <f>B32+B33+B34+B35+B36+B37+B38+B39</f>
        <v>33533.699999999997</v>
      </c>
      <c r="C31" s="36">
        <f t="shared" ref="C31:D31" si="9">C32+C33+C34+C35+C36+C37+C38+C39</f>
        <v>32838.499999999993</v>
      </c>
      <c r="D31" s="11">
        <f t="shared" si="9"/>
        <v>695.2</v>
      </c>
      <c r="E31" s="11">
        <f t="shared" ref="E31" si="10">E32+E33+E34+E35+E36+E37+E38+E39</f>
        <v>29904.699999999997</v>
      </c>
      <c r="F31" s="36">
        <f t="shared" ref="F31" si="11">F32+F33+F34+F35+F36+F37+F38+F39</f>
        <v>29312.799999999999</v>
      </c>
      <c r="G31" s="11">
        <f t="shared" ref="G31" si="12">G32+G33+G34+G35+G36+G37+G38+G39</f>
        <v>591.9</v>
      </c>
      <c r="H31" s="11">
        <f t="shared" ref="H31" si="13">H32+H33+H34+H35+H36+H37+H38+H39</f>
        <v>28436.700000000004</v>
      </c>
      <c r="I31" s="36">
        <f t="shared" ref="I31" si="14">I32+I33+I34+I35+I36+I37+I38+I39</f>
        <v>27819</v>
      </c>
      <c r="J31" s="11">
        <f t="shared" ref="J31" si="15">J32+J33+J34+J35+J36+J37+J38+J39</f>
        <v>617.70000000000005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</row>
    <row r="32" spans="1:153" ht="40.5" customHeight="1" x14ac:dyDescent="0.2">
      <c r="A32" s="16" t="s">
        <v>31</v>
      </c>
      <c r="B32" s="6">
        <f t="shared" ref="B32:B37" si="16">SUM(C32+D32)</f>
        <v>2853.1000000000004</v>
      </c>
      <c r="C32" s="34">
        <v>2721.8</v>
      </c>
      <c r="D32" s="9">
        <v>131.30000000000001</v>
      </c>
      <c r="E32" s="6">
        <f t="shared" ref="E32:E37" si="17">SUM(F32+G32)</f>
        <v>2967.2</v>
      </c>
      <c r="F32" s="34">
        <v>2830.7</v>
      </c>
      <c r="G32" s="9">
        <v>136.5</v>
      </c>
      <c r="H32" s="6">
        <f t="shared" ref="H32:H37" si="18">SUM(I32+J32)</f>
        <v>3085.8</v>
      </c>
      <c r="I32" s="34">
        <v>2925.3</v>
      </c>
      <c r="J32" s="9">
        <v>160.5</v>
      </c>
    </row>
    <row r="33" spans="1:42" ht="87.75" customHeight="1" x14ac:dyDescent="0.2">
      <c r="A33" s="18" t="s">
        <v>30</v>
      </c>
      <c r="B33" s="6">
        <f>SUM(C33+D33)</f>
        <v>15576.3</v>
      </c>
      <c r="C33" s="34">
        <v>15576.3</v>
      </c>
      <c r="D33" s="9">
        <v>0</v>
      </c>
      <c r="E33" s="6">
        <f t="shared" si="17"/>
        <v>14149.6</v>
      </c>
      <c r="F33" s="34">
        <v>14149.6</v>
      </c>
      <c r="G33" s="9">
        <v>0</v>
      </c>
      <c r="H33" s="6">
        <f t="shared" si="18"/>
        <v>13618.9</v>
      </c>
      <c r="I33" s="34">
        <v>13618.9</v>
      </c>
      <c r="J33" s="9">
        <v>0</v>
      </c>
    </row>
    <row r="34" spans="1:42" ht="101.25" customHeight="1" x14ac:dyDescent="0.2">
      <c r="A34" s="18" t="s">
        <v>29</v>
      </c>
      <c r="B34" s="6">
        <f t="shared" si="16"/>
        <v>2844.7</v>
      </c>
      <c r="C34" s="34">
        <v>2844.7</v>
      </c>
      <c r="D34" s="9">
        <v>0</v>
      </c>
      <c r="E34" s="6">
        <f t="shared" si="17"/>
        <v>2887.9</v>
      </c>
      <c r="F34" s="34">
        <v>2887.9</v>
      </c>
      <c r="G34" s="9">
        <v>0</v>
      </c>
      <c r="H34" s="6">
        <f t="shared" si="18"/>
        <v>2940.2</v>
      </c>
      <c r="I34" s="34">
        <v>2940.2</v>
      </c>
      <c r="J34" s="9">
        <v>0</v>
      </c>
    </row>
    <row r="35" spans="1:42" ht="123.75" customHeight="1" x14ac:dyDescent="0.2">
      <c r="A35" s="18" t="s">
        <v>27</v>
      </c>
      <c r="B35" s="6">
        <f t="shared" si="16"/>
        <v>8129.2999999999993</v>
      </c>
      <c r="C35" s="34">
        <v>7755.4</v>
      </c>
      <c r="D35" s="9">
        <v>373.9</v>
      </c>
      <c r="E35" s="6">
        <f t="shared" si="17"/>
        <v>8454.4</v>
      </c>
      <c r="F35" s="34">
        <v>8065.5</v>
      </c>
      <c r="G35" s="9">
        <v>388.9</v>
      </c>
      <c r="H35" s="6">
        <f t="shared" si="18"/>
        <v>8791.8000000000011</v>
      </c>
      <c r="I35" s="34">
        <v>8334.6</v>
      </c>
      <c r="J35" s="9">
        <v>457.2</v>
      </c>
    </row>
    <row r="36" spans="1:42" ht="175.5" customHeight="1" x14ac:dyDescent="0.2">
      <c r="A36" s="19" t="s">
        <v>36</v>
      </c>
      <c r="B36" s="6">
        <f t="shared" si="16"/>
        <v>830.30000000000007</v>
      </c>
      <c r="C36" s="34">
        <v>792.1</v>
      </c>
      <c r="D36" s="9">
        <v>38.200000000000003</v>
      </c>
      <c r="E36" s="6">
        <f t="shared" si="17"/>
        <v>0</v>
      </c>
      <c r="F36" s="34">
        <v>0</v>
      </c>
      <c r="G36" s="9">
        <v>0</v>
      </c>
      <c r="H36" s="6">
        <f t="shared" si="18"/>
        <v>0</v>
      </c>
      <c r="I36" s="34">
        <v>0</v>
      </c>
      <c r="J36" s="9">
        <v>0</v>
      </c>
    </row>
    <row r="37" spans="1:42" ht="60.75" customHeight="1" x14ac:dyDescent="0.2">
      <c r="A37" s="18" t="s">
        <v>35</v>
      </c>
      <c r="B37" s="6">
        <f t="shared" si="16"/>
        <v>3300</v>
      </c>
      <c r="C37" s="34">
        <v>3148.2</v>
      </c>
      <c r="D37" s="9">
        <v>151.80000000000001</v>
      </c>
      <c r="E37" s="6">
        <f t="shared" si="17"/>
        <v>0</v>
      </c>
      <c r="F37" s="34">
        <v>0</v>
      </c>
      <c r="G37" s="9">
        <v>0</v>
      </c>
      <c r="H37" s="6">
        <f t="shared" si="18"/>
        <v>0</v>
      </c>
      <c r="I37" s="34">
        <v>0</v>
      </c>
      <c r="J37" s="9">
        <v>0</v>
      </c>
    </row>
    <row r="38" spans="1:42" ht="40.5" customHeight="1" x14ac:dyDescent="0.2">
      <c r="A38" s="18" t="s">
        <v>37</v>
      </c>
      <c r="B38" s="6">
        <f t="shared" ref="B38:B39" si="19">SUM(C38+D38)</f>
        <v>0</v>
      </c>
      <c r="C38" s="34">
        <v>0</v>
      </c>
      <c r="D38" s="9">
        <v>0</v>
      </c>
      <c r="E38" s="6">
        <f t="shared" ref="E38:E39" si="20">SUM(F38+G38)</f>
        <v>1445.6</v>
      </c>
      <c r="F38" s="34">
        <v>1379.1</v>
      </c>
      <c r="G38" s="9">
        <v>66.5</v>
      </c>
      <c r="H38" s="6">
        <f t="shared" ref="H38:H39" si="21">SUM(I38+J38)</f>
        <v>0</v>
      </c>
      <c r="I38" s="34">
        <v>0</v>
      </c>
      <c r="J38" s="9">
        <v>0</v>
      </c>
    </row>
    <row r="39" spans="1:42" ht="163.5" hidden="1" customHeight="1" x14ac:dyDescent="0.2">
      <c r="A39" s="19"/>
      <c r="B39" s="6">
        <f t="shared" si="19"/>
        <v>0</v>
      </c>
      <c r="C39" s="34"/>
      <c r="D39" s="9"/>
      <c r="E39" s="6">
        <f t="shared" si="20"/>
        <v>0</v>
      </c>
      <c r="F39" s="34">
        <v>0</v>
      </c>
      <c r="G39" s="9">
        <v>0</v>
      </c>
      <c r="H39" s="6">
        <f t="shared" si="21"/>
        <v>0</v>
      </c>
      <c r="I39" s="34">
        <v>0</v>
      </c>
      <c r="J39" s="9">
        <v>0</v>
      </c>
    </row>
    <row r="40" spans="1:42" s="14" customFormat="1" ht="58.5" customHeight="1" x14ac:dyDescent="0.2">
      <c r="A40" s="21" t="s">
        <v>6</v>
      </c>
      <c r="B40" s="11">
        <f>B41+B42+B43+B44</f>
        <v>645</v>
      </c>
      <c r="C40" s="36">
        <f>C41+C42+C43+C44</f>
        <v>629</v>
      </c>
      <c r="D40" s="11">
        <f>D41+D42+D43+D44</f>
        <v>16</v>
      </c>
      <c r="E40" s="11">
        <f t="shared" ref="E40:J40" si="22">E41+E42+E43</f>
        <v>417.90000000000003</v>
      </c>
      <c r="F40" s="36">
        <f t="shared" si="22"/>
        <v>403.2</v>
      </c>
      <c r="G40" s="11">
        <f t="shared" si="22"/>
        <v>14.7</v>
      </c>
      <c r="H40" s="11">
        <f t="shared" si="22"/>
        <v>2402.2999999999997</v>
      </c>
      <c r="I40" s="36">
        <f t="shared" si="22"/>
        <v>2282.7000000000003</v>
      </c>
      <c r="J40" s="11">
        <f t="shared" si="22"/>
        <v>119.60000000000001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15"/>
    </row>
    <row r="41" spans="1:42" ht="56.25" customHeight="1" x14ac:dyDescent="0.2">
      <c r="A41" s="16" t="s">
        <v>13</v>
      </c>
      <c r="B41" s="6">
        <f>SUM(C41+D41)</f>
        <v>282.3</v>
      </c>
      <c r="C41" s="34">
        <v>269.3</v>
      </c>
      <c r="D41" s="6">
        <v>13</v>
      </c>
      <c r="E41" s="6">
        <f t="shared" ref="E41:E47" si="23">SUM(F41+G41)</f>
        <v>293.60000000000002</v>
      </c>
      <c r="F41" s="34">
        <v>280</v>
      </c>
      <c r="G41" s="6">
        <v>13.6</v>
      </c>
      <c r="H41" s="6">
        <f t="shared" ref="H41:H46" si="24">SUM(I41+J41)</f>
        <v>305.39999999999998</v>
      </c>
      <c r="I41" s="34">
        <v>289.5</v>
      </c>
      <c r="J41" s="6">
        <v>15.9</v>
      </c>
    </row>
    <row r="42" spans="1:42" ht="56.25" customHeight="1" x14ac:dyDescent="0.2">
      <c r="A42" s="16" t="s">
        <v>17</v>
      </c>
      <c r="B42" s="6">
        <f>SUM(C42+D42)</f>
        <v>0</v>
      </c>
      <c r="C42" s="37">
        <v>0</v>
      </c>
      <c r="D42" s="9">
        <v>0</v>
      </c>
      <c r="E42" s="6">
        <f t="shared" si="23"/>
        <v>0</v>
      </c>
      <c r="F42" s="37">
        <v>0</v>
      </c>
      <c r="G42" s="9">
        <v>0</v>
      </c>
      <c r="H42" s="6">
        <f t="shared" si="24"/>
        <v>1967.7</v>
      </c>
      <c r="I42" s="37">
        <v>1865.3</v>
      </c>
      <c r="J42" s="9">
        <v>102.4</v>
      </c>
    </row>
    <row r="43" spans="1:42" s="17" customFormat="1" ht="39" customHeight="1" x14ac:dyDescent="0.2">
      <c r="A43" s="16" t="s">
        <v>38</v>
      </c>
      <c r="B43" s="6">
        <f t="shared" ref="B43:B47" si="25">SUM(C43+D43)</f>
        <v>362.7</v>
      </c>
      <c r="C43" s="37">
        <v>359.7</v>
      </c>
      <c r="D43" s="9">
        <v>3</v>
      </c>
      <c r="E43" s="6">
        <f t="shared" si="23"/>
        <v>124.3</v>
      </c>
      <c r="F43" s="37">
        <v>123.2</v>
      </c>
      <c r="G43" s="9">
        <v>1.1000000000000001</v>
      </c>
      <c r="H43" s="6">
        <f t="shared" si="24"/>
        <v>129.20000000000002</v>
      </c>
      <c r="I43" s="38">
        <v>127.9</v>
      </c>
      <c r="J43" s="9">
        <v>1.3</v>
      </c>
    </row>
    <row r="44" spans="1:42" s="17" customFormat="1" ht="54.75" hidden="1" customHeight="1" x14ac:dyDescent="0.2">
      <c r="A44" s="16"/>
      <c r="B44" s="6">
        <f t="shared" ref="B44" si="26">SUM(C44+D44)</f>
        <v>0</v>
      </c>
      <c r="C44" s="38"/>
      <c r="D44" s="9"/>
      <c r="E44" s="6">
        <f t="shared" ref="E44" si="27">SUM(F44+G44)</f>
        <v>0</v>
      </c>
      <c r="F44" s="38">
        <v>0</v>
      </c>
      <c r="G44" s="9">
        <v>0</v>
      </c>
      <c r="H44" s="6">
        <f t="shared" ref="H44" si="28">SUM(I44+J44)</f>
        <v>0</v>
      </c>
      <c r="I44" s="38">
        <v>0</v>
      </c>
      <c r="J44" s="9">
        <v>0</v>
      </c>
    </row>
    <row r="45" spans="1:42" ht="56.25" x14ac:dyDescent="0.2">
      <c r="A45" s="22" t="s">
        <v>11</v>
      </c>
      <c r="B45" s="11">
        <f>SUM(C45+D45)</f>
        <v>554.9</v>
      </c>
      <c r="C45" s="36">
        <f>C46+C47</f>
        <v>529.4</v>
      </c>
      <c r="D45" s="11">
        <f>D46+D47</f>
        <v>25.5</v>
      </c>
      <c r="E45" s="11">
        <f t="shared" si="23"/>
        <v>554.9</v>
      </c>
      <c r="F45" s="36">
        <f>F46+F47</f>
        <v>529.4</v>
      </c>
      <c r="G45" s="11">
        <f>G46+G47</f>
        <v>25.5</v>
      </c>
      <c r="H45" s="11">
        <f t="shared" si="24"/>
        <v>631.9</v>
      </c>
      <c r="I45" s="36">
        <f>I46+I47</f>
        <v>599</v>
      </c>
      <c r="J45" s="11">
        <f>J46+J47</f>
        <v>32.9</v>
      </c>
    </row>
    <row r="46" spans="1:42" ht="80.25" customHeight="1" x14ac:dyDescent="0.2">
      <c r="A46" s="23" t="s">
        <v>28</v>
      </c>
      <c r="B46" s="6">
        <f t="shared" si="25"/>
        <v>554.9</v>
      </c>
      <c r="C46" s="38">
        <v>529.4</v>
      </c>
      <c r="D46" s="9">
        <v>25.5</v>
      </c>
      <c r="E46" s="6">
        <f t="shared" si="23"/>
        <v>554.9</v>
      </c>
      <c r="F46" s="38">
        <v>529.4</v>
      </c>
      <c r="G46" s="9">
        <v>25.5</v>
      </c>
      <c r="H46" s="6">
        <f t="shared" si="24"/>
        <v>631.9</v>
      </c>
      <c r="I46" s="38">
        <v>599</v>
      </c>
      <c r="J46" s="9">
        <v>32.9</v>
      </c>
    </row>
    <row r="47" spans="1:42" ht="44.25" hidden="1" customHeight="1" x14ac:dyDescent="0.2">
      <c r="A47" s="23" t="s">
        <v>12</v>
      </c>
      <c r="B47" s="6">
        <f t="shared" si="25"/>
        <v>0</v>
      </c>
      <c r="C47" s="38">
        <v>0</v>
      </c>
      <c r="D47" s="27">
        <v>0</v>
      </c>
      <c r="E47" s="6">
        <f t="shared" si="23"/>
        <v>0</v>
      </c>
      <c r="F47" s="38">
        <v>0</v>
      </c>
      <c r="G47" s="27">
        <v>0</v>
      </c>
    </row>
    <row r="48" spans="1:42" ht="18.75" hidden="1" x14ac:dyDescent="0.2">
      <c r="A48" s="22"/>
      <c r="B48" s="28">
        <f t="shared" ref="B48:G48" si="29">B49</f>
        <v>0</v>
      </c>
      <c r="C48" s="39">
        <f t="shared" si="29"/>
        <v>0</v>
      </c>
      <c r="D48" s="28">
        <f t="shared" si="29"/>
        <v>0</v>
      </c>
      <c r="E48" s="28">
        <f t="shared" si="29"/>
        <v>0</v>
      </c>
      <c r="F48" s="39">
        <f t="shared" si="29"/>
        <v>0</v>
      </c>
      <c r="G48" s="28">
        <f t="shared" si="29"/>
        <v>0</v>
      </c>
    </row>
    <row r="49" spans="1:7" ht="54.75" hidden="1" customHeight="1" x14ac:dyDescent="0.2">
      <c r="A49" s="10"/>
      <c r="B49" s="9">
        <f>C49+D49</f>
        <v>0</v>
      </c>
      <c r="C49" s="37"/>
      <c r="D49" s="9"/>
      <c r="E49" s="9">
        <f>F49+G49</f>
        <v>0</v>
      </c>
      <c r="F49" s="37"/>
      <c r="G49" s="29"/>
    </row>
    <row r="50" spans="1:7" ht="15.75" x14ac:dyDescent="0.2"/>
    <row r="51" spans="1:7" ht="15.75" x14ac:dyDescent="0.2"/>
    <row r="52" spans="1:7" ht="15.75" x14ac:dyDescent="0.2"/>
    <row r="53" spans="1:7" ht="15.75" x14ac:dyDescent="0.2"/>
    <row r="54" spans="1:7" ht="15.75" x14ac:dyDescent="0.2"/>
    <row r="55" spans="1:7" ht="15.75" x14ac:dyDescent="0.2"/>
    <row r="56" spans="1:7" ht="15.75" x14ac:dyDescent="0.2"/>
    <row r="57" spans="1:7" ht="15.75" x14ac:dyDescent="0.2"/>
    <row r="58" spans="1:7" ht="15.75" x14ac:dyDescent="0.2"/>
    <row r="59" spans="1:7" ht="15.75" x14ac:dyDescent="0.2"/>
    <row r="60" spans="1:7" ht="15.75" x14ac:dyDescent="0.2"/>
    <row r="61" spans="1:7" ht="15.75" x14ac:dyDescent="0.2"/>
    <row r="62" spans="1:7" ht="15.75" x14ac:dyDescent="0.2"/>
    <row r="63" spans="1:7" ht="15.75" x14ac:dyDescent="0.2"/>
    <row r="64" spans="1:7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</sheetData>
  <mergeCells count="19">
    <mergeCell ref="G7:J7"/>
    <mergeCell ref="A8:J8"/>
    <mergeCell ref="A9:J9"/>
    <mergeCell ref="A10:J10"/>
    <mergeCell ref="A14:A15"/>
    <mergeCell ref="B14:B15"/>
    <mergeCell ref="E14:E15"/>
    <mergeCell ref="A13:D13"/>
    <mergeCell ref="A12:J12"/>
    <mergeCell ref="H14:H15"/>
    <mergeCell ref="I14:J14"/>
    <mergeCell ref="B11:D11"/>
    <mergeCell ref="F14:G14"/>
    <mergeCell ref="C14:D14"/>
    <mergeCell ref="D1:J1"/>
    <mergeCell ref="D2:J2"/>
    <mergeCell ref="D4:J4"/>
    <mergeCell ref="D5:J5"/>
    <mergeCell ref="A3:J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user2</cp:lastModifiedBy>
  <cp:lastPrinted>2021-10-25T07:44:00Z</cp:lastPrinted>
  <dcterms:created xsi:type="dcterms:W3CDTF">2007-10-22T09:23:55Z</dcterms:created>
  <dcterms:modified xsi:type="dcterms:W3CDTF">2025-03-26T13:36:57Z</dcterms:modified>
</cp:coreProperties>
</file>