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N7" i="1"/>
  <c r="K13" l="1"/>
  <c r="K12"/>
  <c r="K11"/>
  <c r="K10"/>
  <c r="K9"/>
  <c r="K8"/>
  <c r="K7"/>
  <c r="H8" l="1"/>
  <c r="H7"/>
  <c r="E13" l="1"/>
  <c r="E12"/>
  <c r="E11"/>
  <c r="E10"/>
  <c r="E9"/>
  <c r="E8"/>
  <c r="E7"/>
  <c r="H9" l="1"/>
  <c r="H10"/>
  <c r="H11"/>
  <c r="H12"/>
  <c r="H13"/>
  <c r="AF13" l="1"/>
  <c r="AF12"/>
  <c r="AF11"/>
  <c r="AF10"/>
  <c r="AF9"/>
  <c r="AF8"/>
  <c r="AF7"/>
  <c r="Q11" l="1"/>
  <c r="AC13" l="1"/>
  <c r="AC12"/>
  <c r="AC11"/>
  <c r="AC10"/>
  <c r="AC9"/>
  <c r="AC8"/>
  <c r="AC7"/>
  <c r="Z13" l="1"/>
  <c r="Z12"/>
  <c r="Z11"/>
  <c r="Z10"/>
  <c r="Z9"/>
  <c r="Z8"/>
  <c r="Z7"/>
  <c r="W13" l="1"/>
  <c r="W12"/>
  <c r="W11"/>
  <c r="W10"/>
  <c r="W9"/>
  <c r="W8"/>
  <c r="W7"/>
  <c r="T13" l="1"/>
  <c r="T12"/>
  <c r="T11"/>
  <c r="T10"/>
  <c r="T9"/>
  <c r="T8"/>
  <c r="T7"/>
  <c r="Q13" l="1"/>
  <c r="Q12"/>
  <c r="Q10"/>
  <c r="Q9"/>
  <c r="Q8"/>
  <c r="Q7"/>
  <c r="N13" l="1"/>
  <c r="N12"/>
  <c r="N11"/>
  <c r="N10"/>
  <c r="N9"/>
  <c r="N8"/>
  <c r="AH13" l="1"/>
  <c r="AH12"/>
  <c r="AH11"/>
  <c r="AH10"/>
  <c r="AH9"/>
  <c r="AH8"/>
  <c r="AH7"/>
  <c r="G8" l="1"/>
  <c r="G9"/>
  <c r="G10"/>
  <c r="G7"/>
  <c r="Y8"/>
  <c r="Y11"/>
  <c r="Y12"/>
  <c r="Y13"/>
  <c r="Y7"/>
  <c r="S8"/>
  <c r="S11"/>
  <c r="S12"/>
  <c r="S13"/>
  <c r="S7"/>
  <c r="AE8"/>
  <c r="AE12"/>
  <c r="AB9"/>
  <c r="AB11"/>
  <c r="AB12"/>
  <c r="V8"/>
  <c r="V10"/>
  <c r="V11"/>
  <c r="V12"/>
  <c r="S9"/>
  <c r="P8"/>
  <c r="P9"/>
  <c r="P10"/>
  <c r="P11"/>
  <c r="P13"/>
  <c r="P7"/>
  <c r="M8"/>
  <c r="M11"/>
  <c r="M7"/>
  <c r="J8"/>
  <c r="J9"/>
  <c r="J10"/>
  <c r="J11"/>
  <c r="J12"/>
  <c r="J13"/>
  <c r="G11"/>
  <c r="G12"/>
  <c r="AE9"/>
  <c r="AE13"/>
  <c r="P12"/>
  <c r="M12"/>
  <c r="M9"/>
  <c r="G13"/>
  <c r="AB8"/>
  <c r="V13"/>
  <c r="S10"/>
  <c r="M10"/>
  <c r="M13"/>
  <c r="AB10"/>
  <c r="AB7"/>
  <c r="AB13"/>
  <c r="AE10"/>
  <c r="AE11"/>
  <c r="Y10"/>
  <c r="V9"/>
  <c r="Y9"/>
  <c r="V7"/>
  <c r="AE7"/>
  <c r="D8" l="1"/>
  <c r="D9"/>
  <c r="D12"/>
  <c r="D10"/>
  <c r="D11"/>
  <c r="D13"/>
  <c r="J7" l="1"/>
  <c r="D7" s="1"/>
  <c r="D15" s="1"/>
  <c r="D16" s="1"/>
</calcChain>
</file>

<file path=xl/sharedStrings.xml><?xml version="1.0" encoding="utf-8"?>
<sst xmlns="http://schemas.openxmlformats.org/spreadsheetml/2006/main" count="55" uniqueCount="28">
  <si>
    <t>наименование главного распорядителя средств областного бюджета</t>
  </si>
  <si>
    <t>код главы</t>
  </si>
  <si>
    <t>место</t>
  </si>
  <si>
    <t>Общая оценка в баллах</t>
  </si>
  <si>
    <t>Наименование показателей оценки</t>
  </si>
  <si>
    <t>4. Учет и отчетность</t>
  </si>
  <si>
    <t>5. Контроль и аудит</t>
  </si>
  <si>
    <t>6.Исполнение судебных актов</t>
  </si>
  <si>
    <t>оценка</t>
  </si>
  <si>
    <t>вес</t>
  </si>
  <si>
    <t>итог</t>
  </si>
  <si>
    <t>Итого баллов</t>
  </si>
  <si>
    <t>Средний балл</t>
  </si>
  <si>
    <t>8. Управление активами</t>
  </si>
  <si>
    <t>1.Администрация Орловского района</t>
  </si>
  <si>
    <t>2.Контрольно-счетный орган  Орловского района</t>
  </si>
  <si>
    <t>3.финансовый отдел Администрации Орловского района</t>
  </si>
  <si>
    <t>4. Управление культуры и спорта Орловского района</t>
  </si>
  <si>
    <t>5.Управление образования Орловского района</t>
  </si>
  <si>
    <t>6.Управление социальной защиты Орловского района</t>
  </si>
  <si>
    <t>7.Комитет по имуществу Орловского района</t>
  </si>
  <si>
    <t>10. Качество осуществления закупок товаров, работ и услуг для обеспечения государственных нужд</t>
  </si>
  <si>
    <t>7. Кадровый потенциал финансового (финансово-экономического) подразделения ГРБС</t>
  </si>
  <si>
    <t>3.Исполнение бюджета по доходам</t>
  </si>
  <si>
    <t>2.Исполнение бюджета в части расходов</t>
  </si>
  <si>
    <t>1.Среднесрочное финансовое планирование</t>
  </si>
  <si>
    <t>9. Качество управления средствами федерального, областного бюджетов в части целевых межбюджетных трансфертов, а также деятельностью муниципальных учреждений</t>
  </si>
  <si>
    <t xml:space="preserve">Отчет о результатах  проведения финансовым отделом Администрации Орловского района мониторинга качества финансового менеджмента за 2024 год                                       </t>
  </si>
</sst>
</file>

<file path=xl/styles.xml><?xml version="1.0" encoding="utf-8"?>
<styleSheet xmlns="http://schemas.openxmlformats.org/spreadsheetml/2006/main">
  <numFmts count="1">
    <numFmt numFmtId="164" formatCode="00000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47;&#1044;&#1045;&#1051;%2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0.7</v>
          </cell>
        </row>
        <row r="10">
          <cell r="C10">
            <v>0.7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0.7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0.72952380952380946</v>
          </cell>
        </row>
        <row r="9">
          <cell r="C9">
            <v>0.83349999999999991</v>
          </cell>
        </row>
        <row r="10">
          <cell r="C10">
            <v>0.97151898734177211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0.76749999999999996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0.75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8">
          <cell r="C8">
            <v>1</v>
          </cell>
        </row>
        <row r="9">
          <cell r="C9">
            <v>0.92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0.92</v>
          </cell>
        </row>
        <row r="13">
          <cell r="C13">
            <v>0.92</v>
          </cell>
        </row>
        <row r="14">
          <cell r="C14">
            <v>0.92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6"/>
    </sheetNames>
    <sheetDataSet>
      <sheetData sheetId="0">
        <row r="8">
          <cell r="C8">
            <v>0.75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0.75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7"/>
    </sheetNames>
    <sheetDataSet>
      <sheetData sheetId="0">
        <row r="8">
          <cell r="C8">
            <v>1</v>
          </cell>
        </row>
        <row r="9">
          <cell r="C9">
            <v>0.7</v>
          </cell>
        </row>
        <row r="10">
          <cell r="C10">
            <v>0.95799999999999996</v>
          </cell>
        </row>
        <row r="11">
          <cell r="C11">
            <v>1</v>
          </cell>
        </row>
        <row r="12">
          <cell r="C12">
            <v>0.89200000000000002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8"/>
    </sheetNames>
    <sheetDataSet>
      <sheetData sheetId="0">
        <row r="8">
          <cell r="C8">
            <v>1</v>
          </cell>
        </row>
        <row r="9">
          <cell r="C9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C12">
            <v>1</v>
          </cell>
        </row>
        <row r="13">
          <cell r="C13">
            <v>1</v>
          </cell>
        </row>
        <row r="14">
          <cell r="C14">
            <v>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9"/>
    </sheetNames>
    <sheetDataSet>
      <sheetData sheetId="0">
        <row r="8">
          <cell r="C8">
            <v>0.98599999999999999</v>
          </cell>
        </row>
        <row r="9">
          <cell r="C9">
            <v>0</v>
          </cell>
        </row>
        <row r="10">
          <cell r="C10">
            <v>0.7</v>
          </cell>
        </row>
        <row r="11">
          <cell r="C11">
            <v>0.84571428571428564</v>
          </cell>
        </row>
        <row r="12">
          <cell r="C12">
            <v>0.90900000000000003</v>
          </cell>
        </row>
        <row r="13">
          <cell r="C13">
            <v>0.90549999999999997</v>
          </cell>
        </row>
        <row r="14">
          <cell r="C14">
            <v>0.35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6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19" sqref="G19"/>
    </sheetView>
  </sheetViews>
  <sheetFormatPr defaultRowHeight="12.75"/>
  <cols>
    <col min="1" max="1" width="27.7109375" customWidth="1"/>
    <col min="2" max="2" width="7.7109375" customWidth="1"/>
    <col min="3" max="3" width="7" customWidth="1"/>
    <col min="4" max="4" width="9.85546875" customWidth="1"/>
    <col min="5" max="5" width="8.28515625" customWidth="1"/>
    <col min="6" max="6" width="6.85546875" customWidth="1"/>
    <col min="8" max="8" width="8.7109375" customWidth="1"/>
    <col min="9" max="9" width="6.5703125" customWidth="1"/>
    <col min="10" max="10" width="8.28515625" customWidth="1"/>
    <col min="11" max="11" width="7.7109375" customWidth="1"/>
    <col min="12" max="12" width="6.7109375" customWidth="1"/>
    <col min="13" max="13" width="6.28515625" customWidth="1"/>
    <col min="14" max="14" width="7" customWidth="1"/>
    <col min="15" max="16" width="6.7109375" customWidth="1"/>
    <col min="17" max="17" width="6.42578125" customWidth="1"/>
    <col min="18" max="18" width="7.140625" customWidth="1"/>
    <col min="19" max="19" width="5.5703125" customWidth="1"/>
    <col min="20" max="20" width="7.28515625" customWidth="1"/>
    <col min="21" max="21" width="7.42578125" customWidth="1"/>
    <col min="22" max="22" width="7.85546875" customWidth="1"/>
    <col min="23" max="23" width="7.140625" customWidth="1"/>
    <col min="24" max="24" width="6.7109375" customWidth="1"/>
    <col min="25" max="25" width="7" customWidth="1"/>
    <col min="26" max="26" width="6.42578125" customWidth="1"/>
    <col min="27" max="27" width="6.5703125" customWidth="1"/>
    <col min="29" max="29" width="7" customWidth="1"/>
    <col min="30" max="30" width="7.140625" customWidth="1"/>
  </cols>
  <sheetData>
    <row r="1" spans="1:34" ht="8.2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4" ht="46.5" customHeight="1">
      <c r="A2" s="14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4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34" ht="30" customHeight="1">
      <c r="A4" s="21" t="s">
        <v>0</v>
      </c>
      <c r="B4" s="21" t="s">
        <v>1</v>
      </c>
      <c r="C4" s="21" t="s">
        <v>2</v>
      </c>
      <c r="D4" s="21" t="s">
        <v>3</v>
      </c>
      <c r="E4" s="18" t="s">
        <v>4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20"/>
    </row>
    <row r="5" spans="1:34" ht="119.25" customHeight="1">
      <c r="A5" s="21"/>
      <c r="B5" s="21"/>
      <c r="C5" s="21"/>
      <c r="D5" s="21"/>
      <c r="E5" s="22" t="s">
        <v>25</v>
      </c>
      <c r="F5" s="22"/>
      <c r="G5" s="22"/>
      <c r="H5" s="22" t="s">
        <v>24</v>
      </c>
      <c r="I5" s="22"/>
      <c r="J5" s="22"/>
      <c r="K5" s="22" t="s">
        <v>23</v>
      </c>
      <c r="L5" s="22"/>
      <c r="M5" s="22"/>
      <c r="N5" s="23" t="s">
        <v>5</v>
      </c>
      <c r="O5" s="23"/>
      <c r="P5" s="23"/>
      <c r="Q5" s="23" t="s">
        <v>6</v>
      </c>
      <c r="R5" s="23"/>
      <c r="S5" s="23"/>
      <c r="T5" s="23" t="s">
        <v>7</v>
      </c>
      <c r="U5" s="23"/>
      <c r="V5" s="23"/>
      <c r="W5" s="23" t="s">
        <v>22</v>
      </c>
      <c r="X5" s="23"/>
      <c r="Y5" s="23"/>
      <c r="Z5" s="15" t="s">
        <v>13</v>
      </c>
      <c r="AA5" s="16"/>
      <c r="AB5" s="17"/>
      <c r="AC5" s="15" t="s">
        <v>26</v>
      </c>
      <c r="AD5" s="16"/>
      <c r="AE5" s="17"/>
      <c r="AF5" s="15" t="s">
        <v>21</v>
      </c>
      <c r="AG5" s="16"/>
      <c r="AH5" s="17"/>
    </row>
    <row r="6" spans="1:34" ht="29.25" customHeight="1">
      <c r="A6" s="21"/>
      <c r="B6" s="21"/>
      <c r="C6" s="21"/>
      <c r="D6" s="21"/>
      <c r="E6" s="4" t="s">
        <v>8</v>
      </c>
      <c r="F6" s="4" t="s">
        <v>9</v>
      </c>
      <c r="G6" s="4" t="s">
        <v>10</v>
      </c>
      <c r="H6" s="4" t="s">
        <v>8</v>
      </c>
      <c r="I6" s="4" t="s">
        <v>9</v>
      </c>
      <c r="J6" s="4" t="s">
        <v>10</v>
      </c>
      <c r="K6" s="4" t="s">
        <v>8</v>
      </c>
      <c r="L6" s="4" t="s">
        <v>9</v>
      </c>
      <c r="M6" s="4" t="s">
        <v>10</v>
      </c>
      <c r="N6" s="4" t="s">
        <v>8</v>
      </c>
      <c r="O6" s="4" t="s">
        <v>9</v>
      </c>
      <c r="P6" s="4" t="s">
        <v>10</v>
      </c>
      <c r="Q6" s="4" t="s">
        <v>8</v>
      </c>
      <c r="R6" s="4" t="s">
        <v>9</v>
      </c>
      <c r="S6" s="4" t="s">
        <v>10</v>
      </c>
      <c r="T6" s="4" t="s">
        <v>8</v>
      </c>
      <c r="U6" s="4" t="s">
        <v>9</v>
      </c>
      <c r="V6" s="4" t="s">
        <v>10</v>
      </c>
      <c r="W6" s="4" t="s">
        <v>8</v>
      </c>
      <c r="X6" s="4" t="s">
        <v>9</v>
      </c>
      <c r="Y6" s="4" t="s">
        <v>10</v>
      </c>
      <c r="Z6" s="4" t="s">
        <v>8</v>
      </c>
      <c r="AA6" s="4" t="s">
        <v>9</v>
      </c>
      <c r="AB6" s="4" t="s">
        <v>10</v>
      </c>
      <c r="AC6" s="4" t="s">
        <v>8</v>
      </c>
      <c r="AD6" s="4" t="s">
        <v>9</v>
      </c>
      <c r="AE6" s="4" t="s">
        <v>10</v>
      </c>
      <c r="AF6" s="11" t="s">
        <v>8</v>
      </c>
      <c r="AG6" s="11" t="s">
        <v>9</v>
      </c>
      <c r="AH6" s="11" t="s">
        <v>10</v>
      </c>
    </row>
    <row r="7" spans="1:34" ht="30">
      <c r="A7" s="9" t="s">
        <v>14</v>
      </c>
      <c r="B7" s="10">
        <v>902</v>
      </c>
      <c r="C7" s="8">
        <v>2</v>
      </c>
      <c r="D7" s="5">
        <f>G7+J7+M7+P7+S7+V7+Y7+AB7+AE7+AH7</f>
        <v>0.93200476190476189</v>
      </c>
      <c r="E7" s="6">
        <f>[1]Лист1!$C$8</f>
        <v>1</v>
      </c>
      <c r="F7" s="7">
        <v>10</v>
      </c>
      <c r="G7" s="6">
        <f>E7*F7/100</f>
        <v>0.1</v>
      </c>
      <c r="H7" s="6">
        <f>[2]Лист1!$C$8</f>
        <v>0.72952380952380946</v>
      </c>
      <c r="I7" s="7">
        <v>20</v>
      </c>
      <c r="J7" s="6">
        <f>H7*I7/100</f>
        <v>0.14590476190476187</v>
      </c>
      <c r="K7" s="7">
        <f>[3]Лист1!$C$8</f>
        <v>1</v>
      </c>
      <c r="L7" s="7">
        <v>10</v>
      </c>
      <c r="M7" s="6">
        <f>K7*L7/100</f>
        <v>0.1</v>
      </c>
      <c r="N7" s="6">
        <f>[4]Лист1!$C$8</f>
        <v>1</v>
      </c>
      <c r="O7" s="7">
        <v>10</v>
      </c>
      <c r="P7" s="6">
        <f>N7*O7/100</f>
        <v>0.1</v>
      </c>
      <c r="Q7" s="6">
        <f>[5]Лист1!$C$8</f>
        <v>1</v>
      </c>
      <c r="R7" s="7">
        <v>10</v>
      </c>
      <c r="S7" s="6">
        <f t="shared" ref="S7:S13" si="0">Q7*R7/100</f>
        <v>0.1</v>
      </c>
      <c r="T7" s="6">
        <f>'[6]Раздел 6'!$C$8</f>
        <v>0.75</v>
      </c>
      <c r="U7" s="7">
        <v>5</v>
      </c>
      <c r="V7" s="6">
        <f t="shared" ref="V7:V13" si="1">T7*U7/100</f>
        <v>3.7499999999999999E-2</v>
      </c>
      <c r="W7" s="6">
        <f>'[7]Раздел 7'!$C$8</f>
        <v>1</v>
      </c>
      <c r="X7" s="7">
        <v>5</v>
      </c>
      <c r="Y7" s="6">
        <f>W7*X7/100</f>
        <v>0.05</v>
      </c>
      <c r="Z7" s="7">
        <f>'[8]Раздел 8'!$C$8</f>
        <v>1</v>
      </c>
      <c r="AA7" s="7">
        <v>10</v>
      </c>
      <c r="AB7" s="6">
        <f>Z7*AA7/100</f>
        <v>0.1</v>
      </c>
      <c r="AC7" s="6">
        <f>'[9]Раздел 9'!$C$8</f>
        <v>0.98599999999999999</v>
      </c>
      <c r="AD7" s="7">
        <v>10</v>
      </c>
      <c r="AE7" s="6">
        <f>AC7*AD7/100</f>
        <v>9.8599999999999993E-2</v>
      </c>
      <c r="AF7" s="6">
        <f>[10]Лист1!$C$8</f>
        <v>1</v>
      </c>
      <c r="AG7" s="7">
        <v>10</v>
      </c>
      <c r="AH7" s="6">
        <f>AF7*AG7/100</f>
        <v>0.1</v>
      </c>
    </row>
    <row r="8" spans="1:34" ht="31.5" customHeight="1">
      <c r="A8" s="9" t="s">
        <v>15</v>
      </c>
      <c r="B8" s="10">
        <v>903</v>
      </c>
      <c r="C8" s="8">
        <v>3</v>
      </c>
      <c r="D8" s="5">
        <f>G8+J8+M8+P8+S8+V8+Y8+AB8+AE8+AH8</f>
        <v>0.81369999999999998</v>
      </c>
      <c r="E8" s="6">
        <f>[1]Лист1!$C$9</f>
        <v>0.7</v>
      </c>
      <c r="F8" s="7">
        <v>10</v>
      </c>
      <c r="G8" s="6">
        <f t="shared" ref="G8:G13" si="2">E8*F8/100</f>
        <v>7.0000000000000007E-2</v>
      </c>
      <c r="H8" s="6">
        <f>[2]Лист1!$C$9</f>
        <v>0.83349999999999991</v>
      </c>
      <c r="I8" s="7">
        <v>20</v>
      </c>
      <c r="J8" s="6">
        <f t="shared" ref="J8:J13" si="3">H8*I8/100</f>
        <v>0.16669999999999999</v>
      </c>
      <c r="K8" s="7">
        <f>[3]Лист1!$C$9</f>
        <v>1</v>
      </c>
      <c r="L8" s="7">
        <v>10</v>
      </c>
      <c r="M8" s="6">
        <f t="shared" ref="M8:M13" si="4">K8*L8/100</f>
        <v>0.1</v>
      </c>
      <c r="N8" s="6">
        <f>[4]Лист1!$C$9</f>
        <v>1</v>
      </c>
      <c r="O8" s="7">
        <v>10</v>
      </c>
      <c r="P8" s="6">
        <f t="shared" ref="P8:P13" si="5">N8*O8/100</f>
        <v>0.1</v>
      </c>
      <c r="Q8" s="6">
        <f>[5]Лист1!$C$9</f>
        <v>0.92</v>
      </c>
      <c r="R8" s="7">
        <v>10</v>
      </c>
      <c r="S8" s="6">
        <f t="shared" si="0"/>
        <v>9.2000000000000012E-2</v>
      </c>
      <c r="T8" s="6">
        <f>'[6]Раздел 6'!$C$9</f>
        <v>1</v>
      </c>
      <c r="U8" s="7">
        <v>5</v>
      </c>
      <c r="V8" s="6">
        <f t="shared" si="1"/>
        <v>0.05</v>
      </c>
      <c r="W8" s="6">
        <f>'[7]Раздел 7'!$C$9</f>
        <v>0.7</v>
      </c>
      <c r="X8" s="7">
        <v>5</v>
      </c>
      <c r="Y8" s="6">
        <f t="shared" ref="Y8:Y13" si="6">W8*X8/100</f>
        <v>3.5000000000000003E-2</v>
      </c>
      <c r="Z8" s="7">
        <f>'[8]Раздел 8'!$C$9</f>
        <v>1</v>
      </c>
      <c r="AA8" s="7">
        <v>10</v>
      </c>
      <c r="AB8" s="6">
        <f t="shared" ref="AB8:AB13" si="7">Z8*AA8/100</f>
        <v>0.1</v>
      </c>
      <c r="AC8" s="6">
        <f>'[9]Раздел 9'!$C$9</f>
        <v>0</v>
      </c>
      <c r="AD8" s="7">
        <v>10</v>
      </c>
      <c r="AE8" s="6">
        <f t="shared" ref="AE8:AE13" si="8">AC8*AD8/100</f>
        <v>0</v>
      </c>
      <c r="AF8" s="6">
        <f>[10]Лист1!$C$9</f>
        <v>1</v>
      </c>
      <c r="AG8" s="7">
        <v>10</v>
      </c>
      <c r="AH8" s="6">
        <f t="shared" ref="AH8:AH13" si="9">AF8*AG8/100</f>
        <v>0.1</v>
      </c>
    </row>
    <row r="9" spans="1:34" ht="45">
      <c r="A9" s="9" t="s">
        <v>16</v>
      </c>
      <c r="B9" s="10">
        <v>904</v>
      </c>
      <c r="C9" s="8">
        <v>2</v>
      </c>
      <c r="D9" s="5">
        <f>G9+J9+M9+P9+S9+V9+Y9+AB9+AE9+AH9</f>
        <v>0.93220379746835424</v>
      </c>
      <c r="E9" s="6">
        <f>[1]Лист1!$C$10</f>
        <v>0.7</v>
      </c>
      <c r="F9" s="7">
        <v>10</v>
      </c>
      <c r="G9" s="6">
        <f t="shared" si="2"/>
        <v>7.0000000000000007E-2</v>
      </c>
      <c r="H9" s="6">
        <f>[2]Лист1!$C$10</f>
        <v>0.97151898734177211</v>
      </c>
      <c r="I9" s="7">
        <v>20</v>
      </c>
      <c r="J9" s="6">
        <f t="shared" si="3"/>
        <v>0.19430379746835441</v>
      </c>
      <c r="K9" s="7">
        <f>[3]Лист1!$C$10</f>
        <v>1</v>
      </c>
      <c r="L9" s="7">
        <v>10</v>
      </c>
      <c r="M9" s="6">
        <f t="shared" si="4"/>
        <v>0.1</v>
      </c>
      <c r="N9" s="6">
        <f>[4]Лист1!$C$10</f>
        <v>1</v>
      </c>
      <c r="O9" s="7">
        <v>10</v>
      </c>
      <c r="P9" s="6">
        <f t="shared" si="5"/>
        <v>0.1</v>
      </c>
      <c r="Q9" s="6">
        <f>[5]Лист1!$C$10</f>
        <v>1</v>
      </c>
      <c r="R9" s="7">
        <v>10</v>
      </c>
      <c r="S9" s="6">
        <f t="shared" si="0"/>
        <v>0.1</v>
      </c>
      <c r="T9" s="6">
        <f>'[6]Раздел 6'!$C$10</f>
        <v>1</v>
      </c>
      <c r="U9" s="7">
        <v>5</v>
      </c>
      <c r="V9" s="6">
        <f t="shared" si="1"/>
        <v>0.05</v>
      </c>
      <c r="W9" s="6">
        <f>'[7]Раздел 7'!$C$10</f>
        <v>0.95799999999999996</v>
      </c>
      <c r="X9" s="7">
        <v>5</v>
      </c>
      <c r="Y9" s="6">
        <f t="shared" si="6"/>
        <v>4.7899999999999998E-2</v>
      </c>
      <c r="Z9" s="7">
        <f>'[8]Раздел 8'!$C$10</f>
        <v>1</v>
      </c>
      <c r="AA9" s="7">
        <v>10</v>
      </c>
      <c r="AB9" s="6">
        <f t="shared" si="7"/>
        <v>0.1</v>
      </c>
      <c r="AC9" s="6">
        <f>'[9]Раздел 9'!$C$10</f>
        <v>0.7</v>
      </c>
      <c r="AD9" s="7">
        <v>10</v>
      </c>
      <c r="AE9" s="6">
        <f t="shared" si="8"/>
        <v>7.0000000000000007E-2</v>
      </c>
      <c r="AF9" s="6">
        <f>[10]Лист1!$C$10</f>
        <v>1</v>
      </c>
      <c r="AG9" s="7">
        <v>10</v>
      </c>
      <c r="AH9" s="6">
        <f t="shared" si="9"/>
        <v>0.1</v>
      </c>
    </row>
    <row r="10" spans="1:34" ht="30">
      <c r="A10" s="9" t="s">
        <v>17</v>
      </c>
      <c r="B10" s="10">
        <v>906</v>
      </c>
      <c r="C10" s="8">
        <v>1</v>
      </c>
      <c r="D10" s="5">
        <f t="shared" ref="D10:D13" si="10">G10+J10+M10+P10+S10+V10+Y10+AB10+AE10+AH10</f>
        <v>0.98457142857142854</v>
      </c>
      <c r="E10" s="6">
        <f>[1]Лист1!$C$11</f>
        <v>1</v>
      </c>
      <c r="F10" s="7">
        <v>10</v>
      </c>
      <c r="G10" s="6">
        <f t="shared" si="2"/>
        <v>0.1</v>
      </c>
      <c r="H10" s="6">
        <f>[2]Лист1!$C$11</f>
        <v>1</v>
      </c>
      <c r="I10" s="7">
        <v>20</v>
      </c>
      <c r="J10" s="6">
        <f t="shared" si="3"/>
        <v>0.2</v>
      </c>
      <c r="K10" s="7">
        <f>[3]Лист1!$C$11</f>
        <v>1</v>
      </c>
      <c r="L10" s="7">
        <v>10</v>
      </c>
      <c r="M10" s="6">
        <f t="shared" si="4"/>
        <v>0.1</v>
      </c>
      <c r="N10" s="6">
        <f>[4]Лист1!$C$11</f>
        <v>1</v>
      </c>
      <c r="O10" s="7">
        <v>10</v>
      </c>
      <c r="P10" s="6">
        <f t="shared" si="5"/>
        <v>0.1</v>
      </c>
      <c r="Q10" s="6">
        <f>[5]Лист1!$C$11</f>
        <v>1</v>
      </c>
      <c r="R10" s="7">
        <v>10</v>
      </c>
      <c r="S10" s="6">
        <f t="shared" si="0"/>
        <v>0.1</v>
      </c>
      <c r="T10" s="6">
        <f>'[6]Раздел 6'!$C$11</f>
        <v>1</v>
      </c>
      <c r="U10" s="7">
        <v>5</v>
      </c>
      <c r="V10" s="6">
        <f t="shared" si="1"/>
        <v>0.05</v>
      </c>
      <c r="W10" s="6">
        <f>'[7]Раздел 7'!$C$11</f>
        <v>1</v>
      </c>
      <c r="X10" s="7">
        <v>5</v>
      </c>
      <c r="Y10" s="6">
        <f t="shared" si="6"/>
        <v>0.05</v>
      </c>
      <c r="Z10" s="7">
        <f>'[8]Раздел 8'!$C$11</f>
        <v>1</v>
      </c>
      <c r="AA10" s="7">
        <v>10</v>
      </c>
      <c r="AB10" s="6">
        <f t="shared" si="7"/>
        <v>0.1</v>
      </c>
      <c r="AC10" s="6">
        <f>'[9]Раздел 9'!$C$11</f>
        <v>0.84571428571428564</v>
      </c>
      <c r="AD10" s="7">
        <v>10</v>
      </c>
      <c r="AE10" s="6">
        <f t="shared" si="8"/>
        <v>8.4571428571428561E-2</v>
      </c>
      <c r="AF10" s="6">
        <f>[10]Лист1!$C$11</f>
        <v>1</v>
      </c>
      <c r="AG10" s="7">
        <v>10</v>
      </c>
      <c r="AH10" s="6">
        <f t="shared" si="9"/>
        <v>0.1</v>
      </c>
    </row>
    <row r="11" spans="1:34" ht="37.5" customHeight="1">
      <c r="A11" s="9" t="s">
        <v>18</v>
      </c>
      <c r="B11" s="10">
        <v>907</v>
      </c>
      <c r="C11" s="8">
        <v>1</v>
      </c>
      <c r="D11" s="5">
        <f t="shared" si="10"/>
        <v>0.97749999999999992</v>
      </c>
      <c r="E11" s="6">
        <f>[1]Лист1!$C$12</f>
        <v>1</v>
      </c>
      <c r="F11" s="7">
        <v>10</v>
      </c>
      <c r="G11" s="6">
        <f t="shared" si="2"/>
        <v>0.1</v>
      </c>
      <c r="H11" s="6">
        <f>[2]Лист1!$C$12</f>
        <v>1</v>
      </c>
      <c r="I11" s="7">
        <v>20</v>
      </c>
      <c r="J11" s="6">
        <f t="shared" si="3"/>
        <v>0.2</v>
      </c>
      <c r="K11" s="7">
        <f>[3]Лист1!$C$12</f>
        <v>1</v>
      </c>
      <c r="L11" s="7">
        <v>10</v>
      </c>
      <c r="M11" s="6">
        <f t="shared" si="4"/>
        <v>0.1</v>
      </c>
      <c r="N11" s="6">
        <f>[4]Лист1!$C$12</f>
        <v>1</v>
      </c>
      <c r="O11" s="7">
        <v>10</v>
      </c>
      <c r="P11" s="6">
        <f t="shared" si="5"/>
        <v>0.1</v>
      </c>
      <c r="Q11" s="6">
        <f>[5]Лист1!$C$12</f>
        <v>0.92</v>
      </c>
      <c r="R11" s="7">
        <v>10</v>
      </c>
      <c r="S11" s="6">
        <f>Q11*R11/100</f>
        <v>9.2000000000000012E-2</v>
      </c>
      <c r="T11" s="6">
        <f>'[6]Раздел 6'!$C$12</f>
        <v>1</v>
      </c>
      <c r="U11" s="7">
        <v>5</v>
      </c>
      <c r="V11" s="6">
        <f t="shared" si="1"/>
        <v>0.05</v>
      </c>
      <c r="W11" s="6">
        <f>'[7]Раздел 7'!$C$12</f>
        <v>0.89200000000000002</v>
      </c>
      <c r="X11" s="7">
        <v>5</v>
      </c>
      <c r="Y11" s="6">
        <f t="shared" si="6"/>
        <v>4.4600000000000001E-2</v>
      </c>
      <c r="Z11" s="7">
        <f>'[8]Раздел 8'!$C$12</f>
        <v>1</v>
      </c>
      <c r="AA11" s="7">
        <v>10</v>
      </c>
      <c r="AB11" s="6">
        <f t="shared" si="7"/>
        <v>0.1</v>
      </c>
      <c r="AC11" s="6">
        <f>'[9]Раздел 9'!$C$12</f>
        <v>0.90900000000000003</v>
      </c>
      <c r="AD11" s="7">
        <v>10</v>
      </c>
      <c r="AE11" s="6">
        <f t="shared" si="8"/>
        <v>9.0899999999999995E-2</v>
      </c>
      <c r="AF11" s="6">
        <f>[10]Лист1!$C$12</f>
        <v>1</v>
      </c>
      <c r="AG11" s="7">
        <v>10</v>
      </c>
      <c r="AH11" s="6">
        <f t="shared" si="9"/>
        <v>0.1</v>
      </c>
    </row>
    <row r="12" spans="1:34" ht="30">
      <c r="A12" s="9" t="s">
        <v>19</v>
      </c>
      <c r="B12" s="10">
        <v>913</v>
      </c>
      <c r="C12" s="8">
        <v>1</v>
      </c>
      <c r="D12" s="5">
        <f t="shared" si="10"/>
        <v>0.98255000000000003</v>
      </c>
      <c r="E12" s="6">
        <f>[1]Лист1!$C$13</f>
        <v>1</v>
      </c>
      <c r="F12" s="7">
        <v>10</v>
      </c>
      <c r="G12" s="6">
        <f t="shared" si="2"/>
        <v>0.1</v>
      </c>
      <c r="H12" s="6">
        <f>[2]Лист1!$C$13</f>
        <v>1</v>
      </c>
      <c r="I12" s="7">
        <v>20</v>
      </c>
      <c r="J12" s="6">
        <f t="shared" si="3"/>
        <v>0.2</v>
      </c>
      <c r="K12" s="7">
        <f>[3]Лист1!$C$13</f>
        <v>1</v>
      </c>
      <c r="L12" s="7">
        <v>10</v>
      </c>
      <c r="M12" s="6">
        <f t="shared" si="4"/>
        <v>0.1</v>
      </c>
      <c r="N12" s="6">
        <f>[4]Лист1!$C$13</f>
        <v>1</v>
      </c>
      <c r="O12" s="7">
        <v>10</v>
      </c>
      <c r="P12" s="6">
        <f t="shared" si="5"/>
        <v>0.1</v>
      </c>
      <c r="Q12" s="6">
        <f>[5]Лист1!$C$13</f>
        <v>0.92</v>
      </c>
      <c r="R12" s="7">
        <v>10</v>
      </c>
      <c r="S12" s="6">
        <f t="shared" si="0"/>
        <v>9.2000000000000012E-2</v>
      </c>
      <c r="T12" s="6">
        <f>'[6]Раздел 6'!$C$13</f>
        <v>1</v>
      </c>
      <c r="U12" s="7">
        <v>5</v>
      </c>
      <c r="V12" s="6">
        <f t="shared" si="1"/>
        <v>0.05</v>
      </c>
      <c r="W12" s="6">
        <f>'[7]Раздел 7'!$C$13</f>
        <v>1</v>
      </c>
      <c r="X12" s="7">
        <v>5</v>
      </c>
      <c r="Y12" s="6">
        <f t="shared" si="6"/>
        <v>0.05</v>
      </c>
      <c r="Z12" s="7">
        <f>'[8]Раздел 8'!$C$13</f>
        <v>1</v>
      </c>
      <c r="AA12" s="7">
        <v>10</v>
      </c>
      <c r="AB12" s="6">
        <f t="shared" si="7"/>
        <v>0.1</v>
      </c>
      <c r="AC12" s="6">
        <f>'[9]Раздел 9'!$C$13</f>
        <v>0.90549999999999997</v>
      </c>
      <c r="AD12" s="7">
        <v>10</v>
      </c>
      <c r="AE12" s="6">
        <f t="shared" si="8"/>
        <v>9.0549999999999992E-2</v>
      </c>
      <c r="AF12" s="6">
        <f>[10]Лист1!$C$13</f>
        <v>1</v>
      </c>
      <c r="AG12" s="7">
        <v>10</v>
      </c>
      <c r="AH12" s="6">
        <f t="shared" si="9"/>
        <v>0.1</v>
      </c>
    </row>
    <row r="13" spans="1:34" ht="30">
      <c r="A13" s="9" t="s">
        <v>20</v>
      </c>
      <c r="B13" s="10">
        <v>914</v>
      </c>
      <c r="C13" s="8">
        <v>3</v>
      </c>
      <c r="D13" s="5">
        <f t="shared" si="10"/>
        <v>0.81300000000000006</v>
      </c>
      <c r="E13" s="6">
        <f>[1]Лист1!$C$14</f>
        <v>0.7</v>
      </c>
      <c r="F13" s="7">
        <v>10</v>
      </c>
      <c r="G13" s="6">
        <f t="shared" si="2"/>
        <v>7.0000000000000007E-2</v>
      </c>
      <c r="H13" s="6">
        <f>[2]Лист1!$C$14</f>
        <v>0.76749999999999996</v>
      </c>
      <c r="I13" s="7">
        <v>20</v>
      </c>
      <c r="J13" s="6">
        <f t="shared" si="3"/>
        <v>0.1535</v>
      </c>
      <c r="K13" s="6">
        <f>[3]Лист1!$C$14</f>
        <v>0.75</v>
      </c>
      <c r="L13" s="7">
        <v>10</v>
      </c>
      <c r="M13" s="6">
        <f t="shared" si="4"/>
        <v>7.4999999999999997E-2</v>
      </c>
      <c r="N13" s="6">
        <f>[4]Лист1!$C$14</f>
        <v>1</v>
      </c>
      <c r="O13" s="7">
        <v>10</v>
      </c>
      <c r="P13" s="6">
        <f t="shared" si="5"/>
        <v>0.1</v>
      </c>
      <c r="Q13" s="6">
        <f>[5]Лист1!$C$14</f>
        <v>0.92</v>
      </c>
      <c r="R13" s="7">
        <v>10</v>
      </c>
      <c r="S13" s="6">
        <f t="shared" si="0"/>
        <v>9.2000000000000012E-2</v>
      </c>
      <c r="T13" s="6">
        <f>'[6]Раздел 6'!$C$14</f>
        <v>0.75</v>
      </c>
      <c r="U13" s="7">
        <v>5</v>
      </c>
      <c r="V13" s="6">
        <f t="shared" si="1"/>
        <v>3.7499999999999999E-2</v>
      </c>
      <c r="W13" s="6">
        <f>'[7]Раздел 7'!$C$14</f>
        <v>1</v>
      </c>
      <c r="X13" s="7">
        <v>5</v>
      </c>
      <c r="Y13" s="6">
        <f t="shared" si="6"/>
        <v>0.05</v>
      </c>
      <c r="Z13" s="7">
        <f>'[8]Раздел 8'!$C$14</f>
        <v>1</v>
      </c>
      <c r="AA13" s="7">
        <v>10</v>
      </c>
      <c r="AB13" s="6">
        <f t="shared" si="7"/>
        <v>0.1</v>
      </c>
      <c r="AC13" s="6">
        <f>'[9]Раздел 9'!$C$14</f>
        <v>0.35</v>
      </c>
      <c r="AD13" s="7">
        <v>10</v>
      </c>
      <c r="AE13" s="6">
        <f t="shared" si="8"/>
        <v>3.5000000000000003E-2</v>
      </c>
      <c r="AF13" s="6">
        <f>[10]Лист1!$C$14</f>
        <v>1</v>
      </c>
      <c r="AG13" s="7">
        <v>10</v>
      </c>
      <c r="AH13" s="6">
        <f t="shared" si="9"/>
        <v>0.1</v>
      </c>
    </row>
    <row r="15" spans="1:34" ht="15">
      <c r="A15" s="3" t="s">
        <v>11</v>
      </c>
      <c r="D15" s="2">
        <f>D7+D8+D9+D10+D11+D12+D13</f>
        <v>6.4355299879445438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34" ht="15">
      <c r="A16" s="3" t="s">
        <v>12</v>
      </c>
      <c r="D16" s="2">
        <f>D15/7</f>
        <v>0.91936142684922051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</sheetData>
  <mergeCells count="16">
    <mergeCell ref="A2:AG2"/>
    <mergeCell ref="AF5:AH5"/>
    <mergeCell ref="E4:AH4"/>
    <mergeCell ref="A4:A6"/>
    <mergeCell ref="B4:B6"/>
    <mergeCell ref="C4:C6"/>
    <mergeCell ref="D4:D6"/>
    <mergeCell ref="E5:G5"/>
    <mergeCell ref="H5:J5"/>
    <mergeCell ref="K5:M5"/>
    <mergeCell ref="Z5:AB5"/>
    <mergeCell ref="AC5:AE5"/>
    <mergeCell ref="N5:P5"/>
    <mergeCell ref="Q5:S5"/>
    <mergeCell ref="T5:V5"/>
    <mergeCell ref="W5:Y5"/>
  </mergeCells>
  <phoneticPr fontId="6" type="noConversion"/>
  <pageMargins left="0.19" right="0.18" top="0.35433070866141736" bottom="0.35433070866141736" header="0.31496062992125984" footer="0.27559055118110237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</dc:creator>
  <cp:lastModifiedBy>user</cp:lastModifiedBy>
  <cp:lastPrinted>2025-01-30T06:07:03Z</cp:lastPrinted>
  <dcterms:created xsi:type="dcterms:W3CDTF">2011-06-30T14:06:32Z</dcterms:created>
  <dcterms:modified xsi:type="dcterms:W3CDTF">2025-01-31T06:31:54Z</dcterms:modified>
</cp:coreProperties>
</file>