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5" yWindow="-405" windowWidth="23250" windowHeight="13170"/>
  </bookViews>
  <sheets>
    <sheet name="Пояснительная" sheetId="2" r:id="rId1"/>
    <sheet name="Расчет дефиц" sheetId="3" r:id="rId2"/>
    <sheet name="Лист1" sheetId="4" r:id="rId3"/>
  </sheets>
  <definedNames>
    <definedName name="_xlnm.Print_Area" localSheetId="0">Пояснительная!$A$1:$E$1315</definedName>
  </definedNames>
  <calcPr calcId="125725"/>
</workbook>
</file>

<file path=xl/calcChain.xml><?xml version="1.0" encoding="utf-8"?>
<calcChain xmlns="http://schemas.openxmlformats.org/spreadsheetml/2006/main">
  <c r="C1075" i="2"/>
  <c r="C388" l="1"/>
  <c r="C122"/>
  <c r="C16"/>
  <c r="C180"/>
  <c r="L3" i="3"/>
  <c r="C429" i="2"/>
  <c r="C153"/>
  <c r="D153" l="1"/>
  <c r="E153"/>
  <c r="C674"/>
  <c r="C866" l="1"/>
  <c r="C677"/>
  <c r="D807"/>
  <c r="E807"/>
  <c r="C807"/>
  <c r="K7" i="3" l="1"/>
  <c r="J7"/>
  <c r="I7"/>
  <c r="C416" i="2"/>
  <c r="D1307"/>
  <c r="D1306" s="1"/>
  <c r="E1307"/>
  <c r="C1307"/>
  <c r="E1306"/>
  <c r="C1306"/>
  <c r="C403"/>
  <c r="D1012"/>
  <c r="E1012"/>
  <c r="D1014"/>
  <c r="E1014"/>
  <c r="D954"/>
  <c r="E954"/>
  <c r="C140"/>
  <c r="C426"/>
  <c r="C150"/>
  <c r="D140"/>
  <c r="E140"/>
  <c r="D429" l="1"/>
  <c r="E429"/>
  <c r="D74"/>
  <c r="E74"/>
  <c r="D72"/>
  <c r="E72"/>
  <c r="D148"/>
  <c r="E148"/>
  <c r="D144"/>
  <c r="E144"/>
  <c r="C887" l="1"/>
  <c r="E426" l="1"/>
  <c r="D426"/>
  <c r="D150"/>
  <c r="E150"/>
  <c r="D959"/>
  <c r="E959"/>
  <c r="D1057"/>
  <c r="E1057"/>
  <c r="H7" i="3"/>
  <c r="G7"/>
  <c r="F7"/>
  <c r="C885" i="2"/>
  <c r="D824" l="1"/>
  <c r="E824"/>
  <c r="D595"/>
  <c r="E595"/>
  <c r="D588"/>
  <c r="E588"/>
  <c r="C719" l="1"/>
  <c r="C686"/>
  <c r="C588"/>
  <c r="D295"/>
  <c r="E295"/>
  <c r="C295"/>
  <c r="C555"/>
  <c r="T3" i="3" l="1"/>
  <c r="C646" i="2"/>
  <c r="C595" l="1"/>
  <c r="D821"/>
  <c r="E821"/>
  <c r="D818"/>
  <c r="E818"/>
  <c r="C818"/>
  <c r="E866"/>
  <c r="D866"/>
  <c r="G867"/>
  <c r="C949"/>
  <c r="E944"/>
  <c r="D944"/>
  <c r="C944"/>
  <c r="C941"/>
  <c r="C930"/>
  <c r="C924"/>
  <c r="E921"/>
  <c r="D921"/>
  <c r="C921"/>
  <c r="C917"/>
  <c r="E912"/>
  <c r="D912"/>
  <c r="C912"/>
  <c r="E907"/>
  <c r="D907"/>
  <c r="C907"/>
  <c r="C903"/>
  <c r="C898"/>
  <c r="E895"/>
  <c r="D895"/>
  <c r="C895"/>
  <c r="E887"/>
  <c r="D887"/>
  <c r="E885"/>
  <c r="D885"/>
  <c r="E877"/>
  <c r="D877"/>
  <c r="C877"/>
  <c r="E874"/>
  <c r="D874"/>
  <c r="C874"/>
  <c r="C954"/>
  <c r="C959"/>
  <c r="C963"/>
  <c r="D963"/>
  <c r="E963"/>
  <c r="C1001"/>
  <c r="D1001"/>
  <c r="E1001"/>
  <c r="C1012"/>
  <c r="C1014"/>
  <c r="C1018"/>
  <c r="D1018"/>
  <c r="E1018"/>
  <c r="C1020"/>
  <c r="D1020"/>
  <c r="E1020"/>
  <c r="C1033"/>
  <c r="D1033"/>
  <c r="E1033"/>
  <c r="C1046"/>
  <c r="D1046"/>
  <c r="E1046"/>
  <c r="C1054"/>
  <c r="C1057"/>
  <c r="C1062"/>
  <c r="C1066"/>
  <c r="D1066"/>
  <c r="E1066"/>
  <c r="D873" l="1"/>
  <c r="E873"/>
  <c r="C873"/>
  <c r="C558" l="1"/>
  <c r="C821"/>
  <c r="D780"/>
  <c r="E780"/>
  <c r="C780"/>
  <c r="C573" l="1"/>
  <c r="D851" l="1"/>
  <c r="D850" s="1"/>
  <c r="E851"/>
  <c r="E850" s="1"/>
  <c r="C851"/>
  <c r="D573"/>
  <c r="E573"/>
  <c r="D673" l="1"/>
  <c r="E673"/>
  <c r="C673"/>
  <c r="D759"/>
  <c r="E759"/>
  <c r="C759"/>
  <c r="C654"/>
  <c r="D677"/>
  <c r="E677"/>
  <c r="D469"/>
  <c r="E469"/>
  <c r="C469"/>
  <c r="C346"/>
  <c r="C367"/>
  <c r="C1286" l="1"/>
  <c r="D1222" l="1"/>
  <c r="E1222"/>
  <c r="C1222"/>
  <c r="C753" l="1"/>
  <c r="C1158"/>
  <c r="D558" l="1"/>
  <c r="E558"/>
  <c r="C81" l="1"/>
  <c r="C384"/>
  <c r="D62"/>
  <c r="E62"/>
  <c r="C62"/>
  <c r="D238"/>
  <c r="E238"/>
  <c r="C238"/>
  <c r="D47"/>
  <c r="E47"/>
  <c r="C47"/>
  <c r="D367"/>
  <c r="E367"/>
  <c r="D297"/>
  <c r="E297"/>
  <c r="D78"/>
  <c r="E78"/>
  <c r="C78"/>
  <c r="D7" i="4"/>
  <c r="D6"/>
  <c r="D11"/>
  <c r="D9"/>
  <c r="D4"/>
  <c r="D14"/>
  <c r="D12"/>
  <c r="D10"/>
  <c r="D5"/>
  <c r="C846" i="2"/>
  <c r="U7" i="3"/>
  <c r="T5"/>
  <c r="S7"/>
  <c r="E719" i="2"/>
  <c r="D719"/>
  <c r="E846"/>
  <c r="D846"/>
  <c r="E654"/>
  <c r="D654"/>
  <c r="E477"/>
  <c r="D477"/>
  <c r="C477"/>
  <c r="E646"/>
  <c r="D646"/>
  <c r="E1302"/>
  <c r="E1301" s="1"/>
  <c r="D1302"/>
  <c r="D1301" s="1"/>
  <c r="C1302"/>
  <c r="C1301" s="1"/>
  <c r="D463" l="1"/>
  <c r="D461" s="1"/>
  <c r="E463"/>
  <c r="E461" s="1"/>
  <c r="D465"/>
  <c r="E465"/>
  <c r="C465"/>
  <c r="C17" l="1"/>
  <c r="C13"/>
  <c r="C794" l="1"/>
  <c r="C741" l="1"/>
  <c r="D494" l="1"/>
  <c r="E494"/>
  <c r="C770"/>
  <c r="C53" l="1"/>
  <c r="D247"/>
  <c r="E247"/>
  <c r="C247"/>
  <c r="C59"/>
  <c r="C333"/>
  <c r="C203"/>
  <c r="C148"/>
  <c r="D137"/>
  <c r="D122" s="1"/>
  <c r="E137"/>
  <c r="E122" s="1"/>
  <c r="D53"/>
  <c r="E53"/>
  <c r="C463"/>
  <c r="C461" l="1"/>
  <c r="C1252"/>
  <c r="D555" l="1"/>
  <c r="E555"/>
  <c r="C543"/>
  <c r="C765"/>
  <c r="C787"/>
  <c r="C824"/>
  <c r="C522"/>
  <c r="C803"/>
  <c r="C805"/>
  <c r="C510"/>
  <c r="C650"/>
  <c r="C801"/>
  <c r="C812"/>
  <c r="C508"/>
  <c r="C538"/>
  <c r="C810"/>
  <c r="C814"/>
  <c r="E812"/>
  <c r="D812"/>
  <c r="C496"/>
  <c r="C299"/>
  <c r="D475"/>
  <c r="E475"/>
  <c r="C475"/>
  <c r="D499"/>
  <c r="E499"/>
  <c r="C499"/>
  <c r="E496"/>
  <c r="D496"/>
  <c r="E299"/>
  <c r="D299"/>
  <c r="D1252"/>
  <c r="E1252"/>
  <c r="R7" i="3"/>
  <c r="T7" s="1"/>
  <c r="C176" i="2"/>
  <c r="C420"/>
  <c r="D420"/>
  <c r="D388" s="1"/>
  <c r="E420"/>
  <c r="E388" s="1"/>
  <c r="E416"/>
  <c r="E403"/>
  <c r="D416"/>
  <c r="D340"/>
  <c r="E340"/>
  <c r="D384"/>
  <c r="E384"/>
  <c r="D344"/>
  <c r="E344"/>
  <c r="D342"/>
  <c r="E342"/>
  <c r="D336"/>
  <c r="E336"/>
  <c r="D333"/>
  <c r="E333"/>
  <c r="D316"/>
  <c r="E316"/>
  <c r="E203"/>
  <c r="E187"/>
  <c r="D203"/>
  <c r="D187"/>
  <c r="C187"/>
  <c r="E36"/>
  <c r="C36"/>
  <c r="D36"/>
  <c r="D289"/>
  <c r="E289"/>
  <c r="C289"/>
  <c r="E244"/>
  <c r="D244"/>
  <c r="C244"/>
  <c r="D56"/>
  <c r="E56"/>
  <c r="C56"/>
  <c r="D488"/>
  <c r="E488"/>
  <c r="C488"/>
  <c r="D67"/>
  <c r="E67"/>
  <c r="C67"/>
  <c r="E284"/>
  <c r="D284"/>
  <c r="C284"/>
  <c r="C336"/>
  <c r="E249"/>
  <c r="D249"/>
  <c r="C249"/>
  <c r="D480"/>
  <c r="E480"/>
  <c r="C480"/>
  <c r="C484"/>
  <c r="E64"/>
  <c r="D64"/>
  <c r="C64"/>
  <c r="D7" i="3"/>
  <c r="E7"/>
  <c r="D538" i="2"/>
  <c r="E538"/>
  <c r="D650"/>
  <c r="E650"/>
  <c r="D403"/>
  <c r="D508"/>
  <c r="E508"/>
  <c r="D510"/>
  <c r="E510"/>
  <c r="D753"/>
  <c r="E753"/>
  <c r="D765"/>
  <c r="E765"/>
  <c r="D442"/>
  <c r="D440" s="1"/>
  <c r="D1286"/>
  <c r="E1286"/>
  <c r="D1196"/>
  <c r="E1196"/>
  <c r="D1170"/>
  <c r="E1170"/>
  <c r="D858"/>
  <c r="D857" s="1"/>
  <c r="E858"/>
  <c r="E857" s="1"/>
  <c r="D814"/>
  <c r="E814"/>
  <c r="D810"/>
  <c r="E810"/>
  <c r="D805"/>
  <c r="E805"/>
  <c r="D803"/>
  <c r="E803"/>
  <c r="D801"/>
  <c r="E801"/>
  <c r="D794"/>
  <c r="E794"/>
  <c r="D787"/>
  <c r="E787"/>
  <c r="D770"/>
  <c r="E770"/>
  <c r="D741"/>
  <c r="E741"/>
  <c r="D686"/>
  <c r="E686"/>
  <c r="D522"/>
  <c r="E522"/>
  <c r="D484"/>
  <c r="E484"/>
  <c r="E442"/>
  <c r="E440" s="1"/>
  <c r="D346"/>
  <c r="E346"/>
  <c r="D338"/>
  <c r="E338"/>
  <c r="D318"/>
  <c r="E318"/>
  <c r="D312"/>
  <c r="E312"/>
  <c r="D303"/>
  <c r="E303"/>
  <c r="D242"/>
  <c r="E242"/>
  <c r="D176"/>
  <c r="E176"/>
  <c r="D159"/>
  <c r="D158" s="1"/>
  <c r="D120" s="1"/>
  <c r="E159"/>
  <c r="E158" s="1"/>
  <c r="E120" s="1"/>
  <c r="D81"/>
  <c r="E81"/>
  <c r="D59"/>
  <c r="D51"/>
  <c r="E59"/>
  <c r="E51"/>
  <c r="D23"/>
  <c r="E23"/>
  <c r="D13"/>
  <c r="E13"/>
  <c r="C1196"/>
  <c r="C1065" s="1"/>
  <c r="C312"/>
  <c r="C23"/>
  <c r="C390"/>
  <c r="C137"/>
  <c r="C123"/>
  <c r="C144"/>
  <c r="C1170"/>
  <c r="C502"/>
  <c r="F20"/>
  <c r="C242"/>
  <c r="C51"/>
  <c r="C74"/>
  <c r="C72"/>
  <c r="C442"/>
  <c r="C159"/>
  <c r="C158" s="1"/>
  <c r="C340"/>
  <c r="C338"/>
  <c r="C861"/>
  <c r="C858"/>
  <c r="C308"/>
  <c r="C303"/>
  <c r="E12" i="4"/>
  <c r="E9"/>
  <c r="E10"/>
  <c r="E14"/>
  <c r="E11"/>
  <c r="C850" i="2"/>
  <c r="E5" i="4"/>
  <c r="E6"/>
  <c r="E8"/>
  <c r="E13"/>
  <c r="C15"/>
  <c r="E7"/>
  <c r="E4"/>
  <c r="C342" i="2"/>
  <c r="C221"/>
  <c r="C318"/>
  <c r="C297"/>
  <c r="C316"/>
  <c r="C344"/>
  <c r="C219"/>
  <c r="C494"/>
  <c r="C198"/>
  <c r="C7" i="3"/>
  <c r="C200" i="2"/>
  <c r="C236" l="1"/>
  <c r="C46"/>
  <c r="C459"/>
  <c r="C457" s="1"/>
  <c r="C120"/>
  <c r="C554"/>
  <c r="C507" s="1"/>
  <c r="E236"/>
  <c r="D236"/>
  <c r="C186"/>
  <c r="D554"/>
  <c r="D507" s="1"/>
  <c r="E554"/>
  <c r="E507" s="1"/>
  <c r="D1065"/>
  <c r="E1065"/>
  <c r="C857"/>
  <c r="E459"/>
  <c r="E457" s="1"/>
  <c r="C310"/>
  <c r="C22"/>
  <c r="C20" s="1"/>
  <c r="E186"/>
  <c r="D459"/>
  <c r="D457" s="1"/>
  <c r="D46"/>
  <c r="E46"/>
  <c r="D387"/>
  <c r="D15" i="4"/>
  <c r="E15" s="1"/>
  <c r="C440" i="2"/>
  <c r="D310"/>
  <c r="D186"/>
  <c r="E22"/>
  <c r="D22"/>
  <c r="E387"/>
  <c r="E310"/>
  <c r="E182" l="1"/>
  <c r="N5" i="3" s="1"/>
  <c r="D182" i="2"/>
  <c r="M5" i="3" s="1"/>
  <c r="C184" i="2"/>
  <c r="F183"/>
  <c r="C387"/>
  <c r="C182" s="1"/>
  <c r="F181" s="1"/>
  <c r="E184"/>
  <c r="E183"/>
  <c r="D183"/>
  <c r="D184"/>
  <c r="D20"/>
  <c r="D16" s="1"/>
  <c r="D180" s="1"/>
  <c r="E20"/>
  <c r="E16" s="1"/>
  <c r="E180" s="1"/>
  <c r="P5" i="3" l="1"/>
  <c r="Q5"/>
  <c r="C183" i="2"/>
  <c r="O3" i="3"/>
  <c r="M3"/>
  <c r="D1309" i="2"/>
  <c r="N3" i="3"/>
  <c r="N7" s="1"/>
  <c r="E1309" i="2"/>
  <c r="M7" i="3" l="1"/>
  <c r="P3"/>
  <c r="Q3"/>
  <c r="Q7" s="1"/>
  <c r="Q9" s="1"/>
  <c r="P7"/>
  <c r="P9" s="1"/>
  <c r="L5"/>
  <c r="O5" s="1"/>
  <c r="O7" l="1"/>
  <c r="L7"/>
  <c r="O9" s="1"/>
</calcChain>
</file>

<file path=xl/sharedStrings.xml><?xml version="1.0" encoding="utf-8"?>
<sst xmlns="http://schemas.openxmlformats.org/spreadsheetml/2006/main" count="397" uniqueCount="269">
  <si>
    <t>Пояснительная записка</t>
  </si>
  <si>
    <t>1.ДОХОДЫ</t>
  </si>
  <si>
    <t>Сумма</t>
  </si>
  <si>
    <t>тыс.рублей</t>
  </si>
  <si>
    <t>Общее изменение доходной части бюджета</t>
  </si>
  <si>
    <t>Безвозмездные поступления с учетом возвратов всего</t>
  </si>
  <si>
    <t>Дотация</t>
  </si>
  <si>
    <t>Субсидии</t>
  </si>
  <si>
    <t>в том числе:</t>
  </si>
  <si>
    <t>Для бюджетов сельских поселений</t>
  </si>
  <si>
    <t>Для бюджета муниципального района</t>
  </si>
  <si>
    <t>Субвенции</t>
  </si>
  <si>
    <t>Иные межбюджетные трансферты</t>
  </si>
  <si>
    <t>Межбюджетные трансферты для бюджетов поселений</t>
  </si>
  <si>
    <t>ИТОГО доходов</t>
  </si>
  <si>
    <t>2.РАСХОДЫ</t>
  </si>
  <si>
    <t>1.1.</t>
  </si>
  <si>
    <t>За счет субсидий областного бюджета из Фонда софинансирования расходов всего:</t>
  </si>
  <si>
    <t>1.1.1.</t>
  </si>
  <si>
    <t>Субсидии для бюджетов сельских поселений</t>
  </si>
  <si>
    <t>1.1.2.</t>
  </si>
  <si>
    <t>Субсидии для бюджета муниципального района</t>
  </si>
  <si>
    <t>1.2.</t>
  </si>
  <si>
    <t>За счет субвенций областного бюджета</t>
  </si>
  <si>
    <t>Подраздел 0113 «Другие общегосударственные вопросы»</t>
  </si>
  <si>
    <t>Подраздел 0701 «Дошкольное образование»</t>
  </si>
  <si>
    <t>Подраздел 1003 «Социальное обеспечение населения»</t>
  </si>
  <si>
    <t>Подраздел 1004 «Охрана семьи и детства»</t>
  </si>
  <si>
    <t xml:space="preserve">За счет иных межбюджетных трансфертов </t>
  </si>
  <si>
    <t>За счет иных межбюджетных трансфертов (район)</t>
  </si>
  <si>
    <t>Подраздел 0909 «Другие вопросы в области здравоохранения»</t>
  </si>
  <si>
    <t>За счет иных межбюджетных трансфертов (поселения)</t>
  </si>
  <si>
    <t>Расходы за счет средств местного бюджета Орловского района на софинансирование субсидий областного бюджета (доля местного бюджета 4,6%) за счет вовлечения в расходы нецелевых остатков бюджета района на начало года</t>
  </si>
  <si>
    <t>2.1.</t>
  </si>
  <si>
    <t>Софинансирование расходов бюджета муниципального района</t>
  </si>
  <si>
    <t>Подраздел 0702 «Общее образование»</t>
  </si>
  <si>
    <t>Подраздел 1001 «Пенсионное обеспечение»</t>
  </si>
  <si>
    <t>Подраздел 1403 «Иные межбюджетные трансферты»</t>
  </si>
  <si>
    <t>Подраздел 0709 «Другие вопросы в области образования»</t>
  </si>
  <si>
    <t>по ГРБС</t>
  </si>
  <si>
    <t>Администрация Орловского района (902)</t>
  </si>
  <si>
    <t>Финансовый отдел Администрации Орловского района</t>
  </si>
  <si>
    <t>Иные межбюджетные трансферты за счет средств дорожного фонда</t>
  </si>
  <si>
    <t>Дефицит бюджета</t>
  </si>
  <si>
    <t>1.3.1</t>
  </si>
  <si>
    <t>1.3.2</t>
  </si>
  <si>
    <t>Подраздел 1002 «Социальное обслуживание населения»</t>
  </si>
  <si>
    <t>Подраздел 0801 «Культура»</t>
  </si>
  <si>
    <t>Доходы</t>
  </si>
  <si>
    <t>Расходы</t>
  </si>
  <si>
    <t>Дефицит</t>
  </si>
  <si>
    <t>Подраздел 0501 «Жилищное хозяйство»</t>
  </si>
  <si>
    <t>Подраздел 0901 «Стационарная помощь»</t>
  </si>
  <si>
    <t>Подраздел 1006 «Другие вопросы в области соцполитики»</t>
  </si>
  <si>
    <t>Восстановление средств резервного фонда Администрации Орловского района  на подразделы:</t>
  </si>
  <si>
    <t>Подраздел 0111 «Резервные фонды»</t>
  </si>
  <si>
    <t>Мероприятия в части газификации сельских территорий</t>
  </si>
  <si>
    <t>Управление социальной защиты населения Орловского района (913)</t>
  </si>
  <si>
    <t>Комитет по имуществу Орловского района (914)</t>
  </si>
  <si>
    <t>Подраздел 0902 «Амбулаторная помощь»</t>
  </si>
  <si>
    <t>Подраздел 0502 «Коммунальноее хозяйство»</t>
  </si>
  <si>
    <t>Подраздел 0412 «Другие вопросы в области нац.экономики»</t>
  </si>
  <si>
    <t>Подраздел 0702 "Общее образование"</t>
  </si>
  <si>
    <t>Заведующий финансовым отделом</t>
  </si>
  <si>
    <t>Администрации Орловского района</t>
  </si>
  <si>
    <t>Лячина Е.А.</t>
  </si>
  <si>
    <t>Подраздел 1002 "Социальное обслуживание населения"</t>
  </si>
  <si>
    <t>Подраздел 1101 «Физическая культура и спорт»</t>
  </si>
  <si>
    <t>Подраздел 0103 «Представительные органы»</t>
  </si>
  <si>
    <t>Подраздел 0104 «Органы местного самоуправления»</t>
  </si>
  <si>
    <t>Подраздел 0703 «Дополнительное образование детей»
»</t>
  </si>
  <si>
    <t>Управление культуры и спорта Орловского района (906 )</t>
  </si>
  <si>
    <t>Контрольно-счетный орган  Администрации Орловского района (903)</t>
  </si>
  <si>
    <t>Перераспределение средств бюджета между подразделами:</t>
  </si>
  <si>
    <t>Финансовый отдел Администрации Орловского района (904)</t>
  </si>
  <si>
    <t>Подраздел 0705 «Профессиональная подготовка, переподготовка и повышение квалификации»</t>
  </si>
  <si>
    <t>Управление образования  Орловского района (907)</t>
  </si>
  <si>
    <t>Подраздел 0405 «Сельское хозяйство и рыболовство»</t>
  </si>
  <si>
    <t>Подраздел 1102 «Массовый спорт»</t>
  </si>
  <si>
    <t>Подраздел 0901 "Стационарная помощь"</t>
  </si>
  <si>
    <t>Общегосударственные вопросы</t>
  </si>
  <si>
    <t>Национальная безопасность и правоохранительная деятельность</t>
  </si>
  <si>
    <t xml:space="preserve">Национальная экономика </t>
  </si>
  <si>
    <t>Жилищно-коммунальное хозяйство</t>
  </si>
  <si>
    <t>Охрана 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</si>
  <si>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</si>
  <si>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</si>
  <si>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</si>
  <si>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</si>
  <si>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</si>
  <si>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Межбюджетные трансферты</t>
  </si>
  <si>
    <t>Итого  расходов</t>
  </si>
  <si>
    <t>01</t>
  </si>
  <si>
    <t>03</t>
  </si>
  <si>
    <t>04</t>
  </si>
  <si>
    <t>05</t>
  </si>
  <si>
    <t>06</t>
  </si>
  <si>
    <t>07</t>
  </si>
  <si>
    <t>08</t>
  </si>
  <si>
    <t>09</t>
  </si>
  <si>
    <t>10</t>
  </si>
  <si>
    <t>изменения</t>
  </si>
  <si>
    <t>итого</t>
  </si>
  <si>
    <t>Подраздел 0409 "Дорожное хозяйство"</t>
  </si>
  <si>
    <t>Субсидия на повышение заработной платы отдельным категориям работникам  культуры 904 0801 10 1 00S3850 611</t>
  </si>
  <si>
    <t>Подраздел 0804 «Другие вопросы в области культуры»</t>
  </si>
  <si>
    <t>Межбюджетные трансферты из федерального и областного бюджета, Резервного фонда Правительства</t>
  </si>
  <si>
    <t>Налоговые и неналоговые доходы</t>
  </si>
  <si>
    <t>Увеличение расходов за счет увеличения доходов в текущем году</t>
  </si>
  <si>
    <t>Подраздел 0703 «Дополнительное образование детей»</t>
  </si>
  <si>
    <t>Подраздел 0106 «Финансовые органы»</t>
  </si>
  <si>
    <t>Подраздел 0804«Другие вопросы в области культуры»</t>
  </si>
  <si>
    <t>Подраздел 0904 «Скорая медицинская  помощь»</t>
  </si>
  <si>
    <t xml:space="preserve">Восстановление   средств  дорожного фонда  </t>
  </si>
  <si>
    <t>Подраздел 0707 «Молодежная политика и оздоровление»</t>
  </si>
  <si>
    <t>Подраздел 0705 «Профессиональная подготовка»</t>
  </si>
  <si>
    <t>Подраздел 0707 «Молодежная политика или оздоровление»</t>
  </si>
  <si>
    <t>Изменение   расходной части бюджета за счет безвозмездных поступлений областного бюджета</t>
  </si>
  <si>
    <t>Общее изменение расходов</t>
  </si>
  <si>
    <t>Подраздел 0502 «Коммунальное  хозяйство»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</si>
  <si>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</si>
  <si>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Изменения</t>
  </si>
  <si>
    <t>Подраздел 0503 «Благоустройство»</t>
  </si>
  <si>
    <t>Подраздел 0605 «Другие вопросы в области охраны окружающей среды»</t>
  </si>
  <si>
    <t>Подраздел 0904 «Скорая медицинская помощь»</t>
  </si>
  <si>
    <t>Подраздел 0405 "Сельское хозяйство и рыболовство"</t>
  </si>
  <si>
    <t>Акцизы</t>
  </si>
  <si>
    <t xml:space="preserve">Изменение  расходов местного бюджета : </t>
  </si>
  <si>
    <t>Подраздел 0409"Дорожное хозяйство"</t>
  </si>
  <si>
    <t xml:space="preserve">Проект решения </t>
  </si>
  <si>
    <t>904 0503 21 1 00 L5551 540 (Камышевское сп)</t>
  </si>
  <si>
    <t>904 0503 21 1 00 L5551 540 (Красноармейское сп)</t>
  </si>
  <si>
    <t>904 0503 21 1 00 L5551 540 (Орловское сп)</t>
  </si>
  <si>
    <t>904 0503 21 1 00 L5551 540 (Островянское сп)</t>
  </si>
  <si>
    <t>904 0503 21 2 00 L5552 540 (Красноармейское сп)</t>
  </si>
  <si>
    <t>904 0503 21 2 00 L5552 540 (Орловское сп)</t>
  </si>
  <si>
    <t>Пролетарское сп</t>
  </si>
  <si>
    <t>Островянское сп</t>
  </si>
  <si>
    <t>Майорское сп</t>
  </si>
  <si>
    <t>Луганское сп</t>
  </si>
  <si>
    <t>902</t>
  </si>
  <si>
    <t>к  Проекту решения  Собрания депутатов Орловского района</t>
  </si>
  <si>
    <t>Подраздел 0707 «Другие вопросы в области образования»</t>
  </si>
  <si>
    <t>Подраздел  1003 "Социальное обеспечение населения"</t>
  </si>
  <si>
    <t>Подраздел 0502 «Коммунальное хозяйство»</t>
  </si>
  <si>
    <t>Иные межбюджетные трансферты поселениям</t>
  </si>
  <si>
    <t>Изменения по разделам подразделам</t>
  </si>
  <si>
    <t>Подраздел 1403 "Прочие межбюджетные трансферты общего характера"</t>
  </si>
  <si>
    <t>Подраздел 0104 "Функционирование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</si>
  <si>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Подраздел 0502 "Коммунальное хозяйство"</t>
  </si>
  <si>
    <t>Подраздел 0106 "Обеспечение деятельности финансовых, налоговых и таможенных органов и органов финансового(финансово-бюджетного) надзора"</t>
  </si>
  <si>
    <t>Подраздел 0801 «Культура» 904 0801 10 1 00L5195 540</t>
  </si>
  <si>
    <t>Подраздел 0309 "Защита населения и территории от чрезвычайных ситуаций природного и техногенного характера, гражданская оборона"</t>
  </si>
  <si>
    <t xml:space="preserve"> «О бюджете Орловского района на 2020 год и на  плановый период 2021 и 2022 годов»</t>
  </si>
  <si>
    <t>2020-2022 год</t>
  </si>
  <si>
    <t>2020</t>
  </si>
  <si>
    <t>2021</t>
  </si>
  <si>
    <t>2022</t>
  </si>
  <si>
    <t>Остаток на 01.01.2020</t>
  </si>
  <si>
    <t>Подраздел 1101 «Физическая культура»</t>
  </si>
  <si>
    <t>Подраздел 0605 "Другие вопросы в области охраны окружающей среды"</t>
  </si>
  <si>
    <t>Решение №216 от 24.12.2019</t>
  </si>
  <si>
    <t>Подраздел 0909 "Другие вопросы в области здравоохранения"</t>
  </si>
  <si>
    <t>Вовлечение в расходы  остатков средств  дорожного фонда на 01.01.2020</t>
  </si>
  <si>
    <t xml:space="preserve">Подраздел 0801 «Культура» </t>
  </si>
  <si>
    <t>Единый налог на вмененный доход для отдельных видов деятельности</t>
  </si>
  <si>
    <t>913 1002 04 3 0069030 633 Субсидии социально ориентированным некомерческим организациям</t>
  </si>
  <si>
    <t>Решение №232 от 26.03.2020</t>
  </si>
  <si>
    <t>(изменение 3)</t>
  </si>
  <si>
    <t>902 0113 18 1 00S4620 244 Субсидия на изготовление, доставку и монтаж стационарных информационных стендов</t>
  </si>
  <si>
    <t>Подраздел 0412 «Другие вопросы в области нац экономики»</t>
  </si>
  <si>
    <t>902 0412 06 1 00S4580 244 Субсидии на выполнение проектов внесения изменений в генеральные планы, правила землепользования и застройки</t>
  </si>
  <si>
    <t>Подраздел 0901«Стационарная помощь»</t>
  </si>
  <si>
    <t>907 кап ремонт МБОУ ОСОШ №2</t>
  </si>
  <si>
    <t>902 0901 01 2 00S3010 612  Субсидия на проведение капитального ремонта муниципальных учреждений здравоохранения</t>
  </si>
  <si>
    <t>902 0909 01 2 00S3820 612 Субсидия на приобретение автомобилей скорой медицинской помощи, санитарного и иного автотранспорта для муниципальных учреждений здравоохранения</t>
  </si>
  <si>
    <t>902 0909 01 7 N751140 612 Межбюджетные трансферты на реализацию регионального проекта «Создание единого цифрового контура в здравоохранении на основе единой государственной информационной системы здравоохранения (ЕГИСЗ)</t>
  </si>
  <si>
    <t xml:space="preserve">907 0702 02 1 00 53030 612 Иные 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</si>
  <si>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 xml:space="preserve">907 202 45303 0000 150  Иные 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</si>
  <si>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902 1004 06 3 00L4970 322Субсидия на обеспечение жильем молодых семей  в Ростовской области</t>
  </si>
  <si>
    <t>913 1003 04 1 0072050  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</si>
  <si>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913 1003 04 1 0072070 Субвенция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</t>
  </si>
  <si>
    <t xml:space="preserve">913 1003 04 1 0072050  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</t>
  </si>
  <si>
    <t>913 1003 04 1 0072100 Субвенция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</si>
  <si>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913 1004 04 2 0052700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</t>
  </si>
  <si>
    <t>913 1004 04 2 0072150 Субвенция на осуществление полномочий по предоставлению мер социальной поддержки детей из многодетных семей</t>
  </si>
  <si>
    <t xml:space="preserve">913 1004 04 2 0072170 Субвенция на осуществление полномочий по выплате пособия на ребенка </t>
  </si>
  <si>
    <t>913 1004 04 3 0072470 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</si>
  <si>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913 1004 04 2 0072470 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</t>
  </si>
  <si>
    <t xml:space="preserve">913 1004 04 2 00R3020Осуществление ежемесячных выплат на детей в возрасте от трех до семи лет включительно </t>
  </si>
  <si>
    <t>913 1004 04 2 P172440 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</t>
  </si>
  <si>
    <t>913 1006 04 1 0072110 Субвенция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</t>
  </si>
  <si>
    <t>907 0702 99 1 0071180 612  Иные межбюджетные трансферты за счет средств резервного фонда Правительства Ростовской области (МБОУ  Каменно-балковская СОШ (компьютерное оборудование))</t>
  </si>
  <si>
    <t>902 0909 01 5 0058330 612 421 82410000 З17 Расходы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</t>
  </si>
  <si>
    <t>902 202 49001 05 0000 150  Расходы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</t>
  </si>
  <si>
    <t xml:space="preserve">902 0909 01 5 0058330 612 З17  Расходы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</t>
  </si>
  <si>
    <t>913Субвенция на выплату единовр.пособия берем.жене военносл.,проходящего военнную  службу по призыву,ежемес. пособ. на реб.военносл</t>
  </si>
  <si>
    <t>907 0701 99 1 71180 612  О18 Иные межбюджетные трансферты за счет средств резервного фонда Правительства Ростовской области(Капитальный ремонт кровли здания МБДОУ ДС №6 "Аленький цветочек")</t>
  </si>
  <si>
    <t>902 0902 99 1 0071180 612 З18 Иные межбюджетные трансферты за счет средств резервного фонда Правительства Ростовской области ( оборудование для физиотерапевтического отделения)</t>
  </si>
  <si>
    <t>907 0701 99 1 71180 612  О18 Иные межбюджетные трансферты за счет средств резервного фонда Правительства Ростовской области(Приобретение мебели, игровых уголков и матрасов МБДОУ ДС №6 "Аленький цветочек")</t>
  </si>
  <si>
    <t>907 0701 99 1 71180 612  О18 Иные межбюджетные трансферты за счет средств резервного фонда Правительства Ростовской области(Детское игровое оборудование МБДОУ ДС №1 "Березка")</t>
  </si>
  <si>
    <t>913 1003 04 1 0052200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</si>
  <si>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906 0801 10 1 0022140 611 8241 0000</t>
  </si>
  <si>
    <t xml:space="preserve">906 0801 10 1 00S4180 612 82410000 Субсидии муниципальным бюджетным учреждениям на комплектование книжных фондов библиотек муниципальных образований </t>
  </si>
  <si>
    <t>902 0113 99 9 0069040 813 82450000 субсидия муниципальныим предприятиям на финансовое возмещение затрат в целях предупреждения банкротства, в условиях распространения новой коронавирусной инфекции</t>
  </si>
  <si>
    <t>902 0901 99 1 0090200 612 82810000 для перепрофилирования коек неинфекционного профиля под развертывание инфекционного госпиталя</t>
  </si>
  <si>
    <t>902 0901 99 1 0090200 612 82410000 установка металлопластиковой конструкции в здании кардиологического отделения</t>
  </si>
  <si>
    <t>902 0909 99 1 0090200 612 82410000 текущий ремонт асфальтного покрытия 9площадки для санитарной обработки транспорта)</t>
  </si>
  <si>
    <t>904 0111 99 1 0090200 870  Постановление №334 от 30.04.2020</t>
  </si>
  <si>
    <t>904 0111 99 1 0090200 870 82909999 Постановление №358 от 12.05.2020</t>
  </si>
  <si>
    <t>дотация на поддержку мер по обеспечению сбалансированности бюджетов муниципальных образований</t>
  </si>
  <si>
    <t>907 0702 02 1 0000590 612 82410000 O16 Субсидия иные цели "Подвоз школьников"</t>
  </si>
  <si>
    <t>Увеличение расходов за счет  поступления дотации</t>
  </si>
  <si>
    <t>902 0901 99 9 0058320 612 422 З16</t>
  </si>
  <si>
    <t>907 0702 99 9 0071340 612 О20 (Иные межбюджетные трансферты на приобретение перчаток, масок, антисептических средств, приборов для измерения температуры, приборов для обеззараживания воздуха в целях проведения ЕГЭ для МБОУ ОСОШ №1)</t>
  </si>
  <si>
    <t>Решение №236 от 24.04.2020</t>
  </si>
  <si>
    <t>902 0409 14 1 0022480 243 100</t>
  </si>
  <si>
    <t>902 0409 14 1 0099990 851 100 82910000</t>
  </si>
  <si>
    <t xml:space="preserve"> 904 1403 99 9 86140 540 Для подготовки и проведения дополнительных выборов в Собрание депутатов КБ сп</t>
  </si>
  <si>
    <t xml:space="preserve">902 0409 14 1 0022410 244 120 82269999изготовление технического плана на тротуар по ул.Кирова (от д.№69 по ул.Кирова до пер.Заводской) в п. Красноармейский </t>
  </si>
  <si>
    <t>914 0501 99 9 0022500 244 доп.расходы по содержанию квартир в многоквартирных домах детей- сирот</t>
  </si>
  <si>
    <t>902 0901 01 2 0000590 612 З11устройство спецмогилы для захоронения (отсутствие потребности)</t>
  </si>
  <si>
    <t>902 0902 01 2 00 22370 612 З07выборочный капитального ремонта ФАП х. Быстрянский (ремонт ступеней, устройство пандуса и навеса) МБУЗ «ЦРБ» (экономия по торгам)</t>
  </si>
  <si>
    <t xml:space="preserve">913 1002 051 0000590 612 Ц02текущий ремонт крыльца с устройством пандуса в здании социально-реабилитационного отделения МБУ ЦСО </t>
  </si>
  <si>
    <t>902 0502 23 2 0022660 244 проектно-изыскательские работы (ПИР) по объекту: "Водоснабжение малоэтажной жилой застройки х.Быстрянский Орловского района Ростовской области"</t>
  </si>
  <si>
    <t xml:space="preserve">902 0502 07 2 0022370 244 Текущий ремонт артезианской скважины. Кадастровый номер 61:29:0000000:76 расположенной в х.Майорский </t>
  </si>
  <si>
    <t>902 0409 14 1 0022200 244 Ремонт и содержание дорог</t>
  </si>
  <si>
    <t>902 0409 14 1 0022360 243 разработка проектно-сметной документации и проведение достоверности сметной стоимости по объекту «Капитальный ремонт тротуара по пер. П. Конной Армии (от ул. М. Горького до ул. Коммунальная) в пос. Орловский Орловского района Ростовской области»</t>
  </si>
  <si>
    <t>902 0409 14 1 0040410 414 «Строительство автомобильной дороги по ул. Новая (от пер. Привольный до пер. Целинный) в п. Орловский, Орловского района Ростовской области»</t>
  </si>
  <si>
    <t>902 0409 14 1 0022480 243 «Капитальный ремонт тротуара по пер. Февральский (от ул. Ленина до ул. Пионерская в п. Орловский)</t>
  </si>
  <si>
    <t>902 0409 14 1 002480 243«Капитальный ремонт тротуара по ул. Коммунальная (от пер. Чапаевский до пер. Советский в п. Орловский)»</t>
  </si>
  <si>
    <t>902 0409 14 1 002480 243 «Капитальный ремонт тротуара по пер. Февральский (от ул. Транспортная до ул. Ленина в п. Орловский)»</t>
  </si>
  <si>
    <t>907 07 02 02 1 0000590 612 О 11 Приобретение 2 (двух) стальных газовых котлов для МБОУ ОСОШ № 1 (предписание прокуратуры Орловского района устранить нарушение в течение двух месяцев)</t>
  </si>
  <si>
    <t>907 0702 02 1 0040410 612 О21 Устройство наружной теплотрассы МБОУ ОСОШ № 1 (предписание прокуратуры Орловского района устранить нарушение в течение двух месяцев)</t>
  </si>
  <si>
    <t>907 0702 0210022370 612 О12 Выборочный капитальный ремонт системы теплоснабжения МБОУ ОСОШ № 1 (предписание прокуратуры Орловского района устранить нарушение в течение двух месяцев)</t>
  </si>
  <si>
    <t>907 0702 02 1 0022370 612 О12 Выборочный капитальный ремонт (санузлы для женщин) МБОУ ОСОШ № 2. (предписание Роспотребнадзора)</t>
  </si>
  <si>
    <t>907 0702 02 1 0000590 612 О11 Приобретение отопительного котла для МБОУ Широкинская СОШ (предписание прокуратуры Орловского района устранить нарушение в течение двух месяцев)</t>
  </si>
  <si>
    <t>907 0702 0210022370 612 О12 Выборочный капитальный ремонт котельной МБОУ Широкинской СОШ (предписание прокуратуры Орловского района устранить нарушение в течение двух месяцев)</t>
  </si>
  <si>
    <t>902 0113 1820022290 244 На официальное опубликование информации</t>
  </si>
  <si>
    <t>902 0502 0720022370 244 текущий ремонт участка водопроводной сети (кадастровый номер 61:29:0000000:3468) по ул. Мира от дома № 106 до дома № 122 в х. Камышевка Орловского района Ростовской обл</t>
  </si>
  <si>
    <t>904 0111 9910090200 870 Увеличение средств на резервный фонд Администрации Орловского района</t>
  </si>
  <si>
    <t>902 0409 1410022480 243 Капитальный ремонт тротуара по пер.П.Конной Армии (от ул.Горького до ул.Коммунальная) п.Орловский</t>
  </si>
  <si>
    <t>902 0409 14 1 00 22200 244 Ремонт и содержание дорог</t>
  </si>
  <si>
    <t xml:space="preserve"> Дефицит сложился за счет вовлечения в расходы нецелевых остатков средств бюджета, сложившихся на начало года, а также за счет возврата в областной бюджет неиспользованных на начало года субсидий, субвенций и иных межбюджетных трансфертов  (12500.0+2041.5+21569.1+8601.9)=-44712.5 тыс.рублей. Дефицит бюджета имеет реальные источники покрытия-остатки средств бюджета на начало года.</t>
  </si>
  <si>
    <t>913 1006 04 1 0072110 321 311 82649999</t>
  </si>
  <si>
    <t>913 1006 04 1 0072110 121 311 82110001</t>
  </si>
  <si>
    <t>913 1006 04 1 0072110 244 311 82269999</t>
  </si>
  <si>
    <t>913 1006 04 1 0072110 853 311 82910000</t>
  </si>
  <si>
    <t>906 0804 10 3 0022030 244 100 82269999</t>
  </si>
  <si>
    <t>906 0804 10 3 0022030 244 100 83460001</t>
  </si>
  <si>
    <t>906 0804 10 3 0022030 244 100 83469999</t>
  </si>
  <si>
    <t>906 1102 12 1 0022460 244 100 82269999</t>
  </si>
  <si>
    <t>906 1102 12 1 0022460 244 100 83460001</t>
  </si>
  <si>
    <t>906 1102 12 1 0022460 244 100 83469999</t>
  </si>
  <si>
    <t>902 0104 18 2 0099990 852 100 82910000</t>
  </si>
  <si>
    <t>902 0113 99 9 0099990 831 100 82960006</t>
  </si>
  <si>
    <t>902 0104 18 2 0000190 244 100 83469999</t>
  </si>
  <si>
    <t>914 0113 99 9 0022440 244 82269999</t>
  </si>
  <si>
    <t>914 0113 99 9 0099990 831 82909999</t>
  </si>
  <si>
    <t xml:space="preserve">902 0909 01 5 0058300 612 З15 Расходы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 </t>
  </si>
  <si>
    <t>913 1004 04 3 0052700 321 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</t>
  </si>
  <si>
    <t>913 2 02 35270 05 0000 150  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</t>
  </si>
  <si>
    <t>907 07 02 02 1 00S4060 612 100 82810000</t>
  </si>
  <si>
    <t>907 0702 02 1 0000590 611 100 82410000</t>
  </si>
  <si>
    <t>907 0702 02 1 0000590 611</t>
  </si>
  <si>
    <t>907 0702 02 1 0000590 612 подвоз О16</t>
  </si>
  <si>
    <t>907 0702 02 1 0000590 612 транспортные О17</t>
  </si>
  <si>
    <t>9040111991009020000 870 Выборочный капитальный ремонт розеточной сети МБУЗ ЦРБ</t>
  </si>
  <si>
    <t>902 0901 99 1 0090200 612 Выборочный капитальный ремонт розеточной сети МБУЗ ЦРБ</t>
  </si>
</sst>
</file>

<file path=xl/styles.xml><?xml version="1.0" encoding="utf-8"?>
<styleSheet xmlns="http://schemas.openxmlformats.org/spreadsheetml/2006/main">
  <numFmts count="8">
    <numFmt numFmtId="164" formatCode="#,##0.0"/>
    <numFmt numFmtId="165" formatCode="#,##0.00000"/>
    <numFmt numFmtId="166" formatCode="#,##0.000000"/>
    <numFmt numFmtId="167" formatCode="0.0"/>
    <numFmt numFmtId="168" formatCode="#,##0.0000"/>
    <numFmt numFmtId="169" formatCode="?"/>
    <numFmt numFmtId="170" formatCode="#,##0.000"/>
    <numFmt numFmtId="171" formatCode="#,##0.00&quot;р.&quot;"/>
  </numFmts>
  <fonts count="3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4" fontId="0" fillId="0" borderId="0" xfId="0" applyNumberFormat="1"/>
    <xf numFmtId="165" fontId="0" fillId="0" borderId="0" xfId="0" applyNumberFormat="1"/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168" fontId="0" fillId="0" borderId="0" xfId="0" applyNumberFormat="1"/>
    <xf numFmtId="0" fontId="1" fillId="0" borderId="0" xfId="0" applyFont="1"/>
    <xf numFmtId="16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2" fontId="4" fillId="0" borderId="1" xfId="0" applyNumberFormat="1" applyFont="1" applyBorder="1"/>
    <xf numFmtId="166" fontId="0" fillId="0" borderId="0" xfId="0" applyNumberFormat="1"/>
    <xf numFmtId="49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/>
    <xf numFmtId="3" fontId="1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0" fillId="0" borderId="0" xfId="0" applyFill="1" applyAlignment="1"/>
    <xf numFmtId="49" fontId="10" fillId="0" borderId="1" xfId="0" applyNumberFormat="1" applyFont="1" applyFill="1" applyBorder="1" applyAlignment="1">
      <alignment horizontal="left" vertical="center" wrapText="1"/>
    </xf>
    <xf numFmtId="167" fontId="0" fillId="0" borderId="0" xfId="0" applyNumberFormat="1"/>
    <xf numFmtId="0" fontId="0" fillId="0" borderId="1" xfId="0" applyBorder="1"/>
    <xf numFmtId="4" fontId="0" fillId="0" borderId="1" xfId="0" applyNumberFormat="1" applyBorder="1"/>
    <xf numFmtId="164" fontId="0" fillId="0" borderId="1" xfId="0" applyNumberFormat="1" applyBorder="1"/>
    <xf numFmtId="167" fontId="0" fillId="0" borderId="1" xfId="0" applyNumberFormat="1" applyBorder="1"/>
    <xf numFmtId="0" fontId="1" fillId="0" borderId="1" xfId="0" applyFont="1" applyFill="1" applyBorder="1" applyAlignment="1">
      <alignment horizontal="left" vertical="center" wrapText="1"/>
    </xf>
    <xf numFmtId="164" fontId="0" fillId="0" borderId="0" xfId="0" applyNumberFormat="1" applyFill="1"/>
    <xf numFmtId="167" fontId="0" fillId="0" borderId="0" xfId="0" applyNumberFormat="1" applyFill="1"/>
    <xf numFmtId="49" fontId="2" fillId="0" borderId="1" xfId="0" applyNumberFormat="1" applyFont="1" applyFill="1" applyBorder="1" applyAlignment="1">
      <alignment horizontal="left" vertical="center" wrapText="1"/>
    </xf>
    <xf numFmtId="169" fontId="14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0" fillId="0" borderId="10" xfId="0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0" fontId="2" fillId="3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4" borderId="0" xfId="0" applyFill="1"/>
    <xf numFmtId="0" fontId="1" fillId="0" borderId="1" xfId="0" applyNumberFormat="1" applyFont="1" applyFill="1" applyBorder="1" applyAlignment="1">
      <alignment vertical="center" wrapText="1"/>
    </xf>
    <xf numFmtId="0" fontId="15" fillId="0" borderId="0" xfId="0" applyFont="1"/>
    <xf numFmtId="0" fontId="16" fillId="0" borderId="0" xfId="0" applyFont="1"/>
    <xf numFmtId="3" fontId="1" fillId="0" borderId="1" xfId="0" applyNumberFormat="1" applyFont="1" applyFill="1" applyBorder="1" applyAlignment="1">
      <alignment horizontal="left" vertical="top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7" fillId="0" borderId="0" xfId="0" applyFont="1" applyFill="1"/>
    <xf numFmtId="0" fontId="18" fillId="0" borderId="0" xfId="0" applyFont="1"/>
    <xf numFmtId="0" fontId="19" fillId="0" borderId="0" xfId="0" applyFont="1"/>
    <xf numFmtId="3" fontId="2" fillId="0" borderId="1" xfId="0" applyNumberFormat="1" applyFont="1" applyFill="1" applyBorder="1" applyAlignment="1">
      <alignment vertical="center" wrapText="1"/>
    </xf>
    <xf numFmtId="0" fontId="20" fillId="0" borderId="0" xfId="0" applyFont="1" applyFill="1"/>
    <xf numFmtId="0" fontId="19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170" fontId="3" fillId="3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wrapText="1"/>
    </xf>
    <xf numFmtId="4" fontId="3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6" fillId="0" borderId="0" xfId="0" applyFont="1" applyFill="1"/>
    <xf numFmtId="0" fontId="15" fillId="0" borderId="0" xfId="0" applyFont="1" applyFill="1"/>
    <xf numFmtId="165" fontId="0" fillId="0" borderId="0" xfId="0" applyNumberFormat="1" applyFill="1"/>
    <xf numFmtId="171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26" fillId="0" borderId="0" xfId="0" applyFont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" fillId="0" borderId="0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vertical="center" wrapText="1"/>
    </xf>
    <xf numFmtId="164" fontId="28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 wrapText="1"/>
    </xf>
    <xf numFmtId="4" fontId="0" fillId="0" borderId="0" xfId="0" applyNumberFormat="1" applyFill="1"/>
    <xf numFmtId="0" fontId="10" fillId="0" borderId="1" xfId="0" applyNumberFormat="1" applyFont="1" applyFill="1" applyBorder="1" applyAlignment="1">
      <alignment vertical="center" wrapText="1"/>
    </xf>
    <xf numFmtId="165" fontId="23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165" fontId="0" fillId="8" borderId="1" xfId="0" applyNumberFormat="1" applyFill="1" applyBorder="1"/>
    <xf numFmtId="0" fontId="30" fillId="0" borderId="0" xfId="0" applyFont="1" applyAlignment="1">
      <alignment horizontal="justify"/>
    </xf>
    <xf numFmtId="0" fontId="31" fillId="0" borderId="0" xfId="0" applyFont="1" applyAlignment="1">
      <alignment horizontal="justify"/>
    </xf>
    <xf numFmtId="3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164" fontId="27" fillId="0" borderId="1" xfId="0" applyNumberFormat="1" applyFont="1" applyFill="1" applyBorder="1" applyAlignment="1">
      <alignment vertical="center" wrapText="1"/>
    </xf>
    <xf numFmtId="0" fontId="27" fillId="0" borderId="1" xfId="0" applyFont="1" applyBorder="1"/>
    <xf numFmtId="4" fontId="22" fillId="5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4" fontId="21" fillId="9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vertical="center" wrapText="1"/>
    </xf>
    <xf numFmtId="0" fontId="2" fillId="10" borderId="1" xfId="0" applyFont="1" applyFill="1" applyBorder="1" applyAlignment="1">
      <alignment horizontal="center" vertical="center" wrapText="1"/>
    </xf>
    <xf numFmtId="49" fontId="1" fillId="10" borderId="1" xfId="0" applyNumberFormat="1" applyFont="1" applyFill="1" applyBorder="1" applyAlignment="1">
      <alignment vertical="center" wrapText="1"/>
    </xf>
    <xf numFmtId="4" fontId="21" fillId="10" borderId="1" xfId="0" applyNumberFormat="1" applyFont="1" applyFill="1" applyBorder="1" applyAlignment="1">
      <alignment horizontal="center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3" fontId="1" fillId="10" borderId="1" xfId="0" applyNumberFormat="1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vertical="top" wrapText="1"/>
    </xf>
    <xf numFmtId="49" fontId="10" fillId="10" borderId="1" xfId="0" applyNumberFormat="1" applyFont="1" applyFill="1" applyBorder="1" applyAlignment="1">
      <alignment vertical="center" wrapText="1"/>
    </xf>
    <xf numFmtId="170" fontId="29" fillId="0" borderId="1" xfId="0" applyNumberFormat="1" applyFont="1" applyFill="1" applyBorder="1" applyAlignment="1">
      <alignment horizontal="center" vertical="center" wrapText="1"/>
    </xf>
    <xf numFmtId="0" fontId="1" fillId="10" borderId="1" xfId="0" applyNumberFormat="1" applyFont="1" applyFill="1" applyBorder="1" applyAlignment="1">
      <alignment vertical="center" wrapText="1"/>
    </xf>
    <xf numFmtId="0" fontId="1" fillId="10" borderId="1" xfId="0" applyNumberFormat="1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1" fillId="0" borderId="10" xfId="0" applyNumberFormat="1" applyFont="1" applyFill="1" applyBorder="1" applyAlignment="1">
      <alignment horizontal="center" vertical="center" wrapText="1"/>
    </xf>
    <xf numFmtId="4" fontId="32" fillId="9" borderId="10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top" wrapText="1"/>
    </xf>
    <xf numFmtId="49" fontId="1" fillId="10" borderId="12" xfId="0" applyNumberFormat="1" applyFont="1" applyFill="1" applyBorder="1" applyAlignment="1">
      <alignment vertical="center" wrapText="1"/>
    </xf>
    <xf numFmtId="4" fontId="29" fillId="1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4"/>
  <sheetViews>
    <sheetView tabSelected="1" topLeftCell="A857" workbookViewId="0">
      <selection activeCell="B964" sqref="B964"/>
    </sheetView>
  </sheetViews>
  <sheetFormatPr defaultRowHeight="21"/>
  <cols>
    <col min="1" max="1" width="8.140625" customWidth="1"/>
    <col min="2" max="2" width="83.85546875" customWidth="1"/>
    <col min="3" max="3" width="18.7109375" style="94" customWidth="1"/>
    <col min="4" max="4" width="15.7109375" style="94" customWidth="1"/>
    <col min="5" max="5" width="14" style="94" customWidth="1"/>
    <col min="6" max="6" width="22.28515625" customWidth="1"/>
    <col min="7" max="7" width="14.5703125" customWidth="1"/>
  </cols>
  <sheetData>
    <row r="1" spans="1:5">
      <c r="A1" s="191" t="s">
        <v>0</v>
      </c>
      <c r="B1" s="191"/>
      <c r="C1" s="191"/>
    </row>
    <row r="2" spans="1:5">
      <c r="A2" s="191" t="s">
        <v>141</v>
      </c>
      <c r="B2" s="191"/>
      <c r="C2" s="191"/>
    </row>
    <row r="3" spans="1:5" ht="16.5" customHeight="1">
      <c r="A3" s="191" t="s">
        <v>153</v>
      </c>
      <c r="B3" s="191"/>
      <c r="C3" s="191"/>
    </row>
    <row r="4" spans="1:5">
      <c r="A4" s="190" t="s">
        <v>168</v>
      </c>
      <c r="B4" s="190"/>
      <c r="C4" s="190"/>
    </row>
    <row r="5" spans="1:5" ht="6.75" hidden="1" customHeight="1">
      <c r="A5" s="190"/>
      <c r="B5" s="190"/>
      <c r="C5" s="190"/>
    </row>
    <row r="6" spans="1:5" ht="3" hidden="1" customHeight="1">
      <c r="A6" s="192"/>
      <c r="B6" s="192"/>
      <c r="C6" s="192"/>
    </row>
    <row r="7" spans="1:5" ht="15.75" customHeight="1">
      <c r="A7" s="194" t="s">
        <v>154</v>
      </c>
      <c r="B7" s="194"/>
      <c r="C7" s="194"/>
    </row>
    <row r="8" spans="1:5" ht="4.5" customHeight="1">
      <c r="A8" s="2"/>
      <c r="B8" s="1"/>
      <c r="C8" s="95"/>
    </row>
    <row r="9" spans="1:5">
      <c r="A9" s="191" t="s">
        <v>1</v>
      </c>
      <c r="B9" s="191"/>
      <c r="C9" s="191"/>
    </row>
    <row r="10" spans="1:5" ht="13.5" hidden="1" customHeight="1">
      <c r="A10" s="195" t="s">
        <v>2</v>
      </c>
      <c r="B10" s="195"/>
      <c r="C10" s="195"/>
    </row>
    <row r="11" spans="1:5">
      <c r="A11" s="196" t="s">
        <v>3</v>
      </c>
      <c r="B11" s="196"/>
      <c r="C11" s="196"/>
    </row>
    <row r="12" spans="1:5" ht="20.25" customHeight="1">
      <c r="A12" s="4"/>
      <c r="B12" s="4" t="s">
        <v>4</v>
      </c>
      <c r="C12" s="103" t="s">
        <v>155</v>
      </c>
      <c r="D12" s="103" t="s">
        <v>156</v>
      </c>
      <c r="E12" s="103" t="s">
        <v>157</v>
      </c>
    </row>
    <row r="13" spans="1:5" ht="26.25" customHeight="1">
      <c r="A13" s="4">
        <v>1</v>
      </c>
      <c r="B13" s="87" t="s">
        <v>107</v>
      </c>
      <c r="C13" s="104">
        <f>C14+C15</f>
        <v>0</v>
      </c>
      <c r="D13" s="104">
        <f>D14+D15</f>
        <v>0</v>
      </c>
      <c r="E13" s="104">
        <f>E14+E15</f>
        <v>0</v>
      </c>
    </row>
    <row r="14" spans="1:5" ht="19.5" hidden="1" customHeight="1">
      <c r="A14" s="4"/>
      <c r="B14" s="11" t="s">
        <v>126</v>
      </c>
      <c r="C14" s="105"/>
      <c r="D14" s="105"/>
      <c r="E14" s="105"/>
    </row>
    <row r="15" spans="1:5" ht="20.25" customHeight="1">
      <c r="A15" s="4"/>
      <c r="B15" s="72" t="s">
        <v>165</v>
      </c>
      <c r="C15" s="105"/>
      <c r="D15" s="105"/>
      <c r="E15" s="105"/>
    </row>
    <row r="16" spans="1:5" ht="26.25" customHeight="1">
      <c r="A16" s="4">
        <v>2</v>
      </c>
      <c r="B16" s="88" t="s">
        <v>5</v>
      </c>
      <c r="C16" s="107">
        <f>C17+C20+C81+C120+C176</f>
        <v>102224.11840000001</v>
      </c>
      <c r="D16" s="104">
        <f>D17+D20+D81+D120+D176</f>
        <v>16209.300000000001</v>
      </c>
      <c r="E16" s="104">
        <f>E17+E20+E81+E120+E176</f>
        <v>16218.000000000002</v>
      </c>
    </row>
    <row r="17" spans="1:6" ht="19.5" customHeight="1">
      <c r="A17" s="4">
        <v>2.1</v>
      </c>
      <c r="B17" s="87" t="s">
        <v>6</v>
      </c>
      <c r="C17" s="107">
        <f>C18+C19</f>
        <v>40000</v>
      </c>
      <c r="D17" s="106"/>
      <c r="E17" s="106"/>
    </row>
    <row r="18" spans="1:6" s="101" customFormat="1" ht="36.75" customHeight="1">
      <c r="A18" s="22"/>
      <c r="B18" s="68" t="s">
        <v>210</v>
      </c>
      <c r="C18" s="108">
        <v>40000</v>
      </c>
      <c r="D18" s="109"/>
      <c r="E18" s="109"/>
    </row>
    <row r="19" spans="1:6" s="101" customFormat="1" ht="19.5" hidden="1" customHeight="1">
      <c r="A19" s="22"/>
      <c r="B19" s="68"/>
      <c r="C19" s="108"/>
      <c r="D19" s="109"/>
      <c r="E19" s="109"/>
    </row>
    <row r="20" spans="1:6" ht="21.75" customHeight="1">
      <c r="A20" s="4">
        <v>2.2000000000000002</v>
      </c>
      <c r="B20" s="87" t="s">
        <v>7</v>
      </c>
      <c r="C20" s="104">
        <f>C22+C46</f>
        <v>-5666.2000000000007</v>
      </c>
      <c r="D20" s="104">
        <f>D22+D46</f>
        <v>0</v>
      </c>
      <c r="E20" s="104">
        <f>E22+E46</f>
        <v>0</v>
      </c>
      <c r="F20" s="28">
        <f>C52+C65+C66+C73++C85+C88+C89+C92+C95+C97+C100+C101+C102+C103+C104+C105+C106+C107+C108+C109+C110+C111+C112</f>
        <v>41471.199999999997</v>
      </c>
    </row>
    <row r="21" spans="1:6" ht="12" customHeight="1">
      <c r="A21" s="5"/>
      <c r="B21" s="11" t="s">
        <v>8</v>
      </c>
      <c r="C21" s="105"/>
      <c r="D21" s="105"/>
      <c r="E21" s="105"/>
    </row>
    <row r="22" spans="1:6" ht="18" customHeight="1">
      <c r="A22" s="5"/>
      <c r="B22" s="87" t="s">
        <v>9</v>
      </c>
      <c r="C22" s="104">
        <f>C23+C36</f>
        <v>0</v>
      </c>
      <c r="D22" s="104">
        <f>D23+D36</f>
        <v>0</v>
      </c>
      <c r="E22" s="104">
        <f>E23+E36</f>
        <v>0</v>
      </c>
    </row>
    <row r="23" spans="1:6" ht="26.25" hidden="1" customHeight="1">
      <c r="A23" s="5"/>
      <c r="B23" s="46" t="s">
        <v>151</v>
      </c>
      <c r="C23" s="102">
        <f>C24+C25+C26+C27+C28+C29+C30+C31+C32+C33+C34</f>
        <v>0</v>
      </c>
      <c r="D23" s="102">
        <f>D24+D25+D26+D27+D28+D29+D30+D31+D32+D33+D34</f>
        <v>0</v>
      </c>
      <c r="E23" s="102">
        <f>E24+E25+E26+E27+E28+E29+E30+E31+E32+E33+E34</f>
        <v>0</v>
      </c>
    </row>
    <row r="24" spans="1:6" ht="19.5" hidden="1" customHeight="1">
      <c r="A24" s="5"/>
      <c r="B24" s="68"/>
      <c r="C24" s="109"/>
      <c r="D24" s="109"/>
      <c r="E24" s="109"/>
    </row>
    <row r="25" spans="1:6" ht="18.75" hidden="1" customHeight="1">
      <c r="A25" s="5"/>
      <c r="B25" s="68"/>
      <c r="C25" s="109"/>
      <c r="D25" s="109"/>
      <c r="E25" s="109"/>
    </row>
    <row r="26" spans="1:6" ht="18.75" hidden="1" customHeight="1">
      <c r="A26" s="5"/>
      <c r="B26" s="68"/>
      <c r="C26" s="109"/>
      <c r="D26" s="109"/>
      <c r="E26" s="109"/>
    </row>
    <row r="27" spans="1:6" ht="19.5" hidden="1" customHeight="1">
      <c r="A27" s="5"/>
      <c r="B27" s="68"/>
      <c r="C27" s="109"/>
      <c r="D27" s="109"/>
      <c r="E27" s="109"/>
    </row>
    <row r="28" spans="1:6" ht="19.5" hidden="1" customHeight="1">
      <c r="A28" s="5"/>
      <c r="B28" s="68"/>
      <c r="C28" s="109"/>
      <c r="D28" s="109"/>
      <c r="E28" s="109"/>
    </row>
    <row r="29" spans="1:6" ht="19.5" hidden="1" customHeight="1">
      <c r="A29" s="5"/>
      <c r="B29" s="68"/>
      <c r="C29" s="109"/>
      <c r="D29" s="109"/>
      <c r="E29" s="109"/>
    </row>
    <row r="30" spans="1:6" ht="26.25" hidden="1" customHeight="1">
      <c r="A30" s="5"/>
      <c r="B30" s="68"/>
      <c r="C30" s="109"/>
      <c r="D30" s="109"/>
      <c r="E30" s="109"/>
    </row>
    <row r="31" spans="1:6" ht="26.25" hidden="1" customHeight="1">
      <c r="A31" s="5"/>
      <c r="B31" s="68" t="s">
        <v>139</v>
      </c>
      <c r="C31" s="109"/>
      <c r="D31" s="109"/>
      <c r="E31" s="109"/>
    </row>
    <row r="32" spans="1:6" ht="26.25" hidden="1" customHeight="1">
      <c r="A32" s="5"/>
      <c r="B32" s="68" t="s">
        <v>138</v>
      </c>
      <c r="C32" s="109"/>
      <c r="D32" s="109"/>
      <c r="E32" s="109"/>
    </row>
    <row r="33" spans="1:5" ht="26.25" hidden="1" customHeight="1">
      <c r="A33" s="5"/>
      <c r="B33" s="68" t="s">
        <v>137</v>
      </c>
      <c r="C33" s="109"/>
      <c r="D33" s="109"/>
      <c r="E33" s="109"/>
    </row>
    <row r="34" spans="1:5" ht="26.25" hidden="1" customHeight="1">
      <c r="A34" s="5"/>
      <c r="B34" s="68" t="s">
        <v>136</v>
      </c>
      <c r="C34" s="109"/>
      <c r="D34" s="109"/>
      <c r="E34" s="109"/>
    </row>
    <row r="35" spans="1:5" ht="26.25" hidden="1" customHeight="1">
      <c r="A35" s="5"/>
      <c r="B35" s="11"/>
      <c r="C35" s="109"/>
      <c r="D35" s="105"/>
      <c r="E35" s="105"/>
    </row>
    <row r="36" spans="1:5" ht="26.25" hidden="1" customHeight="1">
      <c r="A36" s="5"/>
      <c r="B36" s="46" t="s">
        <v>122</v>
      </c>
      <c r="C36" s="102">
        <f>C37+C38+C39+C40+C42+C41+C43+C44+C45</f>
        <v>0</v>
      </c>
      <c r="D36" s="102">
        <f>D37+D38+D39+D40+D42+D41+D43+D44+D45</f>
        <v>0</v>
      </c>
      <c r="E36" s="102">
        <f>E37+E38+E39+E40+E42+E41+E43+E44+E45</f>
        <v>0</v>
      </c>
    </row>
    <row r="37" spans="1:5" ht="26.25" hidden="1" customHeight="1">
      <c r="A37" s="5"/>
      <c r="B37" s="16" t="s">
        <v>130</v>
      </c>
      <c r="C37" s="109"/>
      <c r="D37" s="109"/>
      <c r="E37" s="109"/>
    </row>
    <row r="38" spans="1:5" ht="26.25" hidden="1" customHeight="1">
      <c r="A38" s="5"/>
      <c r="B38" s="16" t="s">
        <v>131</v>
      </c>
      <c r="C38" s="109"/>
      <c r="D38" s="109"/>
      <c r="E38" s="109"/>
    </row>
    <row r="39" spans="1:5" ht="26.25" hidden="1" customHeight="1">
      <c r="A39" s="5"/>
      <c r="B39" s="16" t="s">
        <v>132</v>
      </c>
      <c r="C39" s="109"/>
      <c r="D39" s="109"/>
      <c r="E39" s="109"/>
    </row>
    <row r="40" spans="1:5" ht="26.25" hidden="1" customHeight="1">
      <c r="A40" s="5"/>
      <c r="B40" s="16" t="s">
        <v>133</v>
      </c>
      <c r="C40" s="109"/>
      <c r="D40" s="109"/>
      <c r="E40" s="109"/>
    </row>
    <row r="41" spans="1:5" ht="26.25" hidden="1" customHeight="1">
      <c r="A41" s="5"/>
      <c r="B41" s="16" t="s">
        <v>134</v>
      </c>
      <c r="C41" s="109"/>
      <c r="D41" s="109"/>
      <c r="E41" s="109"/>
    </row>
    <row r="42" spans="1:5" ht="26.25" hidden="1" customHeight="1">
      <c r="A42" s="5"/>
      <c r="B42" s="16" t="s">
        <v>135</v>
      </c>
      <c r="C42" s="109"/>
      <c r="D42" s="109"/>
      <c r="E42" s="109"/>
    </row>
    <row r="43" spans="1:5" ht="26.25" hidden="1" customHeight="1">
      <c r="A43" s="5"/>
      <c r="B43" s="16"/>
      <c r="C43" s="109"/>
      <c r="D43" s="105"/>
      <c r="E43" s="105"/>
    </row>
    <row r="44" spans="1:5" ht="26.25" hidden="1" customHeight="1">
      <c r="A44" s="5"/>
      <c r="B44" s="16"/>
      <c r="C44" s="109"/>
      <c r="D44" s="105"/>
      <c r="E44" s="105"/>
    </row>
    <row r="45" spans="1:5" ht="26.25" hidden="1" customHeight="1">
      <c r="A45" s="5"/>
      <c r="B45" s="16"/>
      <c r="C45" s="109"/>
      <c r="D45" s="105"/>
      <c r="E45" s="105"/>
    </row>
    <row r="46" spans="1:5" ht="24.75" customHeight="1">
      <c r="A46" s="22"/>
      <c r="B46" s="87" t="s">
        <v>10</v>
      </c>
      <c r="C46" s="104">
        <f>C59+C74+C64+C72+C51+C67+C78+C56+C53+C47+C62</f>
        <v>-5666.2000000000007</v>
      </c>
      <c r="D46" s="104">
        <f t="shared" ref="D46:E46" si="0">D59+D74+D64+D72+D51+D67+D78+D56+D53+D47+D62</f>
        <v>0</v>
      </c>
      <c r="E46" s="104">
        <f t="shared" si="0"/>
        <v>0</v>
      </c>
    </row>
    <row r="47" spans="1:5" ht="24.75" customHeight="1">
      <c r="A47" s="22"/>
      <c r="B47" s="46" t="s">
        <v>24</v>
      </c>
      <c r="C47" s="102">
        <f>C48+C49</f>
        <v>-105.1</v>
      </c>
      <c r="D47" s="102">
        <f t="shared" ref="D47:E47" si="1">D48+D49</f>
        <v>0</v>
      </c>
      <c r="E47" s="102">
        <f t="shared" si="1"/>
        <v>0</v>
      </c>
    </row>
    <row r="48" spans="1:5" ht="33.75" customHeight="1">
      <c r="A48" s="22"/>
      <c r="B48" s="68" t="s">
        <v>169</v>
      </c>
      <c r="C48" s="109">
        <v>-105.1</v>
      </c>
      <c r="D48" s="109"/>
      <c r="E48" s="109"/>
    </row>
    <row r="49" spans="1:6" ht="37.5" hidden="1" customHeight="1">
      <c r="A49" s="22"/>
      <c r="B49" s="24"/>
      <c r="C49" s="109"/>
      <c r="D49" s="109"/>
      <c r="E49" s="109"/>
    </row>
    <row r="50" spans="1:6" ht="24.75" hidden="1" customHeight="1">
      <c r="A50" s="22"/>
      <c r="B50" s="68"/>
      <c r="C50" s="109"/>
      <c r="D50" s="109"/>
      <c r="E50" s="109"/>
    </row>
    <row r="51" spans="1:6" ht="24.75" customHeight="1">
      <c r="A51" s="5"/>
      <c r="B51" s="46" t="s">
        <v>170</v>
      </c>
      <c r="C51" s="102">
        <f>C52</f>
        <v>-4667.1000000000004</v>
      </c>
      <c r="D51" s="102">
        <f>D52</f>
        <v>0</v>
      </c>
      <c r="E51" s="102">
        <f>E52</f>
        <v>0</v>
      </c>
    </row>
    <row r="52" spans="1:6" ht="33.75" customHeight="1">
      <c r="A52" s="5"/>
      <c r="B52" s="68" t="s">
        <v>171</v>
      </c>
      <c r="C52" s="109">
        <v>-4667.1000000000004</v>
      </c>
      <c r="D52" s="109"/>
      <c r="E52" s="109"/>
    </row>
    <row r="53" spans="1:6" ht="33.75" hidden="1" customHeight="1">
      <c r="A53" s="5"/>
      <c r="B53" s="13" t="s">
        <v>119</v>
      </c>
      <c r="C53" s="102">
        <f>C54+C55</f>
        <v>0</v>
      </c>
      <c r="D53" s="102">
        <f t="shared" ref="D53:E53" si="2">D54</f>
        <v>0</v>
      </c>
      <c r="E53" s="102">
        <f t="shared" si="2"/>
        <v>0</v>
      </c>
    </row>
    <row r="54" spans="1:6" ht="33.75" hidden="1" customHeight="1">
      <c r="A54" s="5"/>
      <c r="B54" s="84"/>
      <c r="C54" s="109"/>
      <c r="D54" s="109"/>
      <c r="E54" s="109"/>
    </row>
    <row r="55" spans="1:6" ht="33.75" hidden="1" customHeight="1">
      <c r="A55" s="5"/>
      <c r="B55" s="68"/>
      <c r="C55" s="109"/>
      <c r="D55" s="109"/>
      <c r="E55" s="109"/>
    </row>
    <row r="56" spans="1:6" ht="29.25" hidden="1" customHeight="1">
      <c r="A56" s="5"/>
      <c r="B56" s="51" t="s">
        <v>25</v>
      </c>
      <c r="C56" s="102">
        <f>C57+C58</f>
        <v>0</v>
      </c>
      <c r="D56" s="102">
        <f>D57+D58</f>
        <v>0</v>
      </c>
      <c r="E56" s="102">
        <f>E57+E58</f>
        <v>0</v>
      </c>
    </row>
    <row r="57" spans="1:6" ht="22.5" hidden="1" customHeight="1">
      <c r="A57" s="5"/>
      <c r="B57" s="68"/>
      <c r="C57" s="109"/>
      <c r="D57" s="109"/>
      <c r="E57" s="109"/>
    </row>
    <row r="58" spans="1:6" ht="22.5" hidden="1" customHeight="1">
      <c r="A58" s="5"/>
      <c r="B58" s="68"/>
      <c r="C58" s="109"/>
      <c r="D58" s="109"/>
      <c r="E58" s="109"/>
    </row>
    <row r="59" spans="1:6" ht="23.25" hidden="1" customHeight="1">
      <c r="A59" s="5"/>
      <c r="B59" s="51" t="s">
        <v>35</v>
      </c>
      <c r="C59" s="102">
        <f>C60+C61</f>
        <v>0</v>
      </c>
      <c r="D59" s="102">
        <f>D60+D61</f>
        <v>0</v>
      </c>
      <c r="E59" s="102">
        <f>E60+E61</f>
        <v>0</v>
      </c>
    </row>
    <row r="60" spans="1:6" ht="19.5" hidden="1" customHeight="1">
      <c r="A60" s="5"/>
      <c r="B60" s="68"/>
      <c r="C60" s="109"/>
      <c r="D60" s="109"/>
      <c r="E60" s="109"/>
      <c r="F60">
        <v>141.69999999999999</v>
      </c>
    </row>
    <row r="61" spans="1:6" ht="41.25" hidden="1" customHeight="1">
      <c r="A61" s="5"/>
      <c r="B61" s="68"/>
      <c r="C61" s="110"/>
      <c r="D61" s="109"/>
      <c r="E61" s="109"/>
    </row>
    <row r="62" spans="1:6" ht="41.25" hidden="1" customHeight="1">
      <c r="A62" s="5"/>
      <c r="B62" s="46" t="s">
        <v>109</v>
      </c>
      <c r="C62" s="111">
        <f>C63</f>
        <v>0</v>
      </c>
      <c r="D62" s="111">
        <f t="shared" ref="D62:E62" si="3">D63</f>
        <v>0</v>
      </c>
      <c r="E62" s="111">
        <f t="shared" si="3"/>
        <v>0</v>
      </c>
    </row>
    <row r="63" spans="1:6" ht="41.25" hidden="1" customHeight="1">
      <c r="A63" s="5"/>
      <c r="B63" s="68"/>
      <c r="C63" s="110"/>
      <c r="D63" s="109"/>
      <c r="E63" s="109"/>
    </row>
    <row r="64" spans="1:6" ht="27" customHeight="1">
      <c r="A64" s="5"/>
      <c r="B64" s="46" t="s">
        <v>172</v>
      </c>
      <c r="C64" s="102">
        <f>C65+C66</f>
        <v>-721.6</v>
      </c>
      <c r="D64" s="102">
        <f>D65+D66</f>
        <v>0</v>
      </c>
      <c r="E64" s="102">
        <f>E65+E66</f>
        <v>0</v>
      </c>
    </row>
    <row r="65" spans="1:5" ht="48" customHeight="1">
      <c r="A65" s="5"/>
      <c r="B65" s="57" t="s">
        <v>174</v>
      </c>
      <c r="C65" s="109">
        <v>-721.6</v>
      </c>
      <c r="D65" s="109"/>
      <c r="E65" s="109"/>
    </row>
    <row r="66" spans="1:5" ht="27" hidden="1" customHeight="1">
      <c r="A66" s="5"/>
      <c r="B66" s="16"/>
      <c r="C66" s="109"/>
      <c r="D66" s="109"/>
      <c r="E66" s="109"/>
    </row>
    <row r="67" spans="1:5" ht="27" customHeight="1">
      <c r="A67" s="5"/>
      <c r="B67" s="52" t="s">
        <v>162</v>
      </c>
      <c r="C67" s="102">
        <f>C68+C69+C70+C71</f>
        <v>-385.8</v>
      </c>
      <c r="D67" s="102">
        <f>D68+D69+D70+D71</f>
        <v>0</v>
      </c>
      <c r="E67" s="102">
        <f>E68+E69+E70+E71</f>
        <v>0</v>
      </c>
    </row>
    <row r="68" spans="1:5" ht="36.75" customHeight="1">
      <c r="A68" s="5"/>
      <c r="B68" s="16" t="s">
        <v>175</v>
      </c>
      <c r="C68" s="109">
        <v>-385.8</v>
      </c>
      <c r="D68" s="109"/>
      <c r="E68" s="109"/>
    </row>
    <row r="69" spans="1:5" ht="30.75" hidden="1" customHeight="1">
      <c r="A69" s="5"/>
      <c r="B69" s="57"/>
      <c r="C69" s="109"/>
      <c r="D69" s="109"/>
      <c r="E69" s="109"/>
    </row>
    <row r="70" spans="1:5" ht="46.5" hidden="1" customHeight="1">
      <c r="A70" s="5"/>
      <c r="B70" s="16"/>
      <c r="C70" s="109"/>
      <c r="D70" s="109"/>
      <c r="E70" s="109"/>
    </row>
    <row r="71" spans="1:5" ht="45" hidden="1" customHeight="1">
      <c r="A71" s="5"/>
      <c r="B71" s="16"/>
      <c r="C71" s="109"/>
      <c r="D71" s="109"/>
      <c r="E71" s="109"/>
    </row>
    <row r="72" spans="1:5" ht="27" customHeight="1">
      <c r="A72" s="5"/>
      <c r="B72" s="46" t="s">
        <v>27</v>
      </c>
      <c r="C72" s="102">
        <f>C73</f>
        <v>213.4</v>
      </c>
      <c r="D72" s="102">
        <f t="shared" ref="D72:E72" si="4">D73</f>
        <v>0</v>
      </c>
      <c r="E72" s="102">
        <f t="shared" si="4"/>
        <v>0</v>
      </c>
    </row>
    <row r="73" spans="1:5" ht="33.75" customHeight="1">
      <c r="A73" s="5"/>
      <c r="B73" s="24" t="s">
        <v>179</v>
      </c>
      <c r="C73" s="109">
        <v>213.4</v>
      </c>
      <c r="D73" s="109"/>
      <c r="E73" s="109"/>
    </row>
    <row r="74" spans="1:5" ht="18" hidden="1" customHeight="1">
      <c r="A74" s="5"/>
      <c r="B74" s="15" t="s">
        <v>53</v>
      </c>
      <c r="C74" s="102">
        <f>C75+C76+C77</f>
        <v>0</v>
      </c>
      <c r="D74" s="102">
        <f t="shared" ref="D74:E74" si="5">D75+D76+D77</f>
        <v>0</v>
      </c>
      <c r="E74" s="102">
        <f t="shared" si="5"/>
        <v>0</v>
      </c>
    </row>
    <row r="75" spans="1:5" ht="23.25" hidden="1" customHeight="1">
      <c r="A75" s="5"/>
      <c r="B75" s="16"/>
      <c r="C75" s="109"/>
      <c r="D75" s="105"/>
      <c r="E75" s="105"/>
    </row>
    <row r="76" spans="1:5" ht="21" hidden="1" customHeight="1">
      <c r="A76" s="5"/>
      <c r="B76" s="16"/>
      <c r="C76" s="109"/>
      <c r="D76" s="105"/>
      <c r="E76" s="105"/>
    </row>
    <row r="77" spans="1:5" ht="23.25" hidden="1" customHeight="1">
      <c r="A77" s="5"/>
      <c r="B77" s="16"/>
      <c r="C77" s="109"/>
      <c r="D77" s="105"/>
      <c r="E77" s="105"/>
    </row>
    <row r="78" spans="1:5" ht="23.25" hidden="1" customHeight="1">
      <c r="A78" s="5"/>
      <c r="B78" s="13" t="s">
        <v>37</v>
      </c>
      <c r="C78" s="102">
        <f>C79+C80</f>
        <v>0</v>
      </c>
      <c r="D78" s="102">
        <f t="shared" ref="D78:E78" si="6">D79+D80</f>
        <v>0</v>
      </c>
      <c r="E78" s="102">
        <f t="shared" si="6"/>
        <v>0</v>
      </c>
    </row>
    <row r="79" spans="1:5" ht="36" hidden="1" customHeight="1">
      <c r="A79" s="5"/>
      <c r="B79" s="84"/>
      <c r="C79" s="109"/>
      <c r="D79" s="105"/>
      <c r="E79" s="105"/>
    </row>
    <row r="80" spans="1:5" ht="36" hidden="1" customHeight="1">
      <c r="A80" s="5"/>
      <c r="B80" s="84"/>
      <c r="C80" s="109"/>
      <c r="D80" s="105"/>
      <c r="E80" s="105"/>
    </row>
    <row r="81" spans="1:5" ht="24.75" customHeight="1">
      <c r="A81" s="4">
        <v>2.2999999999999998</v>
      </c>
      <c r="B81" s="87" t="s">
        <v>11</v>
      </c>
      <c r="C81" s="136">
        <f>SUM(C82:C119)</f>
        <v>45057.700000000004</v>
      </c>
      <c r="D81" s="104">
        <f>SUM(D82:D112)</f>
        <v>-1602.1</v>
      </c>
      <c r="E81" s="104">
        <f>SUM(E82:E112)</f>
        <v>-1593.3999999999999</v>
      </c>
    </row>
    <row r="82" spans="1:5" ht="63" customHeight="1">
      <c r="A82" s="29"/>
      <c r="B82" s="161" t="s">
        <v>180</v>
      </c>
      <c r="C82" s="109">
        <v>-194.9</v>
      </c>
      <c r="D82" s="109">
        <v>-194.9</v>
      </c>
      <c r="E82" s="109">
        <v>-194.9</v>
      </c>
    </row>
    <row r="83" spans="1:5" ht="54" customHeight="1">
      <c r="A83" s="29"/>
      <c r="B83" s="24" t="s">
        <v>181</v>
      </c>
      <c r="C83" s="109">
        <v>-13.4</v>
      </c>
      <c r="D83" s="109">
        <v>-13.4</v>
      </c>
      <c r="E83" s="109">
        <v>-13.4</v>
      </c>
    </row>
    <row r="84" spans="1:5" ht="47.25" customHeight="1">
      <c r="A84" s="29"/>
      <c r="B84" s="74" t="s">
        <v>183</v>
      </c>
      <c r="C84" s="109">
        <v>-77.7</v>
      </c>
      <c r="D84" s="109">
        <v>-77.7</v>
      </c>
      <c r="E84" s="109">
        <v>-77.7</v>
      </c>
    </row>
    <row r="85" spans="1:5" ht="48" customHeight="1">
      <c r="A85" s="29"/>
      <c r="B85" s="24" t="s">
        <v>184</v>
      </c>
      <c r="C85" s="109">
        <v>-54.8</v>
      </c>
      <c r="D85" s="109"/>
      <c r="E85" s="105"/>
    </row>
    <row r="86" spans="1:5" ht="41.25" customHeight="1">
      <c r="A86" s="29"/>
      <c r="B86" s="16" t="s">
        <v>185</v>
      </c>
      <c r="C86" s="109">
        <v>-1112.0999999999999</v>
      </c>
      <c r="D86" s="109">
        <v>-1112.0999999999999</v>
      </c>
      <c r="E86" s="109">
        <v>-1112.0999999999999</v>
      </c>
    </row>
    <row r="87" spans="1:5" ht="45.75" customHeight="1">
      <c r="A87" s="29"/>
      <c r="B87" s="16" t="s">
        <v>186</v>
      </c>
      <c r="C87" s="109">
        <v>-60</v>
      </c>
      <c r="D87" s="109">
        <v>-60</v>
      </c>
      <c r="E87" s="109">
        <v>-60</v>
      </c>
    </row>
    <row r="88" spans="1:5" ht="48" customHeight="1">
      <c r="A88" s="29"/>
      <c r="B88" s="84" t="s">
        <v>188</v>
      </c>
      <c r="C88" s="109">
        <v>689.9</v>
      </c>
      <c r="D88" s="109"/>
      <c r="E88" s="105"/>
    </row>
    <row r="89" spans="1:5" ht="45" customHeight="1">
      <c r="A89" s="29"/>
      <c r="B89" s="84" t="s">
        <v>189</v>
      </c>
      <c r="C89" s="109">
        <v>45993.1</v>
      </c>
      <c r="D89" s="109"/>
      <c r="E89" s="105"/>
    </row>
    <row r="90" spans="1:5" ht="33" customHeight="1">
      <c r="A90" s="29"/>
      <c r="B90" s="90" t="s">
        <v>190</v>
      </c>
      <c r="C90" s="109">
        <v>-64.599999999999994</v>
      </c>
      <c r="D90" s="105">
        <v>-64.599999999999994</v>
      </c>
      <c r="E90" s="105">
        <v>-64.599999999999994</v>
      </c>
    </row>
    <row r="91" spans="1:5" ht="42" customHeight="1">
      <c r="A91" s="29"/>
      <c r="B91" s="47" t="s">
        <v>191</v>
      </c>
      <c r="C91" s="109">
        <v>-87.6</v>
      </c>
      <c r="D91" s="109">
        <v>-79.400000000000006</v>
      </c>
      <c r="E91" s="105">
        <v>-70.7</v>
      </c>
    </row>
    <row r="92" spans="1:5" ht="51" customHeight="1">
      <c r="A92" s="29"/>
      <c r="B92" s="74" t="s">
        <v>201</v>
      </c>
      <c r="C92" s="109">
        <v>18.3</v>
      </c>
      <c r="D92" s="109"/>
      <c r="E92" s="105"/>
    </row>
    <row r="93" spans="1:5" ht="45.75" customHeight="1">
      <c r="A93" s="29"/>
      <c r="B93" s="181" t="s">
        <v>261</v>
      </c>
      <c r="C93" s="174">
        <v>21.5</v>
      </c>
      <c r="D93" s="174"/>
      <c r="E93" s="174"/>
    </row>
    <row r="94" spans="1:5" ht="41.25" hidden="1" customHeight="1">
      <c r="A94" s="29"/>
      <c r="B94" s="74"/>
      <c r="C94" s="109"/>
      <c r="D94" s="109"/>
      <c r="E94" s="105"/>
    </row>
    <row r="95" spans="1:5" ht="33.75" hidden="1" customHeight="1">
      <c r="A95" s="29"/>
      <c r="B95" s="74"/>
      <c r="C95" s="109"/>
      <c r="D95" s="109"/>
      <c r="E95" s="105"/>
    </row>
    <row r="96" spans="1:5" ht="33.75" hidden="1" customHeight="1">
      <c r="A96" s="29"/>
      <c r="B96" s="74"/>
      <c r="C96" s="109"/>
      <c r="D96" s="109"/>
      <c r="E96" s="105"/>
    </row>
    <row r="97" spans="1:5" ht="45.75" hidden="1" customHeight="1">
      <c r="A97" s="29"/>
      <c r="B97" s="84"/>
      <c r="C97" s="109"/>
      <c r="D97" s="109"/>
      <c r="E97" s="105"/>
    </row>
    <row r="98" spans="1:5" ht="33.75" hidden="1" customHeight="1">
      <c r="A98" s="29"/>
      <c r="B98" s="47"/>
      <c r="C98" s="109"/>
      <c r="D98" s="109"/>
      <c r="E98" s="105"/>
    </row>
    <row r="99" spans="1:5" ht="25.5" hidden="1" customHeight="1">
      <c r="A99" s="29"/>
      <c r="B99" s="47"/>
      <c r="C99" s="109"/>
      <c r="D99" s="109"/>
      <c r="E99" s="105"/>
    </row>
    <row r="100" spans="1:5" ht="17.25" hidden="1" customHeight="1">
      <c r="A100" s="29"/>
      <c r="B100" s="47"/>
      <c r="C100" s="109"/>
      <c r="D100" s="109"/>
      <c r="E100" s="105"/>
    </row>
    <row r="101" spans="1:5" ht="17.25" hidden="1" customHeight="1">
      <c r="A101" s="29"/>
      <c r="B101" s="47"/>
      <c r="C101" s="109"/>
      <c r="D101" s="109"/>
      <c r="E101" s="105"/>
    </row>
    <row r="102" spans="1:5" ht="17.25" hidden="1" customHeight="1">
      <c r="A102" s="29"/>
      <c r="B102" s="47"/>
      <c r="C102" s="109"/>
      <c r="D102" s="109"/>
      <c r="E102" s="105"/>
    </row>
    <row r="103" spans="1:5" ht="17.25" hidden="1" customHeight="1">
      <c r="A103" s="29"/>
      <c r="B103" s="47"/>
      <c r="C103" s="109"/>
      <c r="D103" s="109"/>
      <c r="E103" s="105"/>
    </row>
    <row r="104" spans="1:5" ht="17.25" hidden="1" customHeight="1">
      <c r="A104" s="29"/>
      <c r="B104" s="84"/>
      <c r="C104" s="109"/>
      <c r="D104" s="109"/>
      <c r="E104" s="105"/>
    </row>
    <row r="105" spans="1:5" ht="17.25" hidden="1" customHeight="1">
      <c r="A105" s="29"/>
      <c r="B105" s="47"/>
      <c r="C105" s="109"/>
      <c r="D105" s="109"/>
      <c r="E105" s="105"/>
    </row>
    <row r="106" spans="1:5" ht="17.25" hidden="1" customHeight="1">
      <c r="A106" s="29"/>
      <c r="B106" s="47"/>
      <c r="C106" s="109"/>
      <c r="D106" s="109"/>
      <c r="E106" s="105"/>
    </row>
    <row r="107" spans="1:5" ht="17.25" hidden="1" customHeight="1">
      <c r="A107" s="29"/>
      <c r="B107" s="47"/>
      <c r="C107" s="109"/>
      <c r="D107" s="109"/>
      <c r="E107" s="105"/>
    </row>
    <row r="108" spans="1:5" ht="17.25" hidden="1" customHeight="1">
      <c r="A108" s="29"/>
      <c r="B108" s="84"/>
      <c r="C108" s="109"/>
      <c r="D108" s="109"/>
      <c r="E108" s="105"/>
    </row>
    <row r="109" spans="1:5" ht="31.5" hidden="1" customHeight="1">
      <c r="A109" s="29"/>
      <c r="B109" s="74"/>
      <c r="C109" s="109"/>
      <c r="D109" s="109"/>
      <c r="E109" s="105"/>
    </row>
    <row r="110" spans="1:5" ht="31.5" hidden="1" customHeight="1">
      <c r="A110" s="29"/>
      <c r="B110" s="47"/>
      <c r="C110" s="109"/>
      <c r="D110" s="109"/>
      <c r="E110" s="105"/>
    </row>
    <row r="111" spans="1:5" ht="31.5" hidden="1" customHeight="1">
      <c r="A111" s="29"/>
      <c r="B111" s="47"/>
      <c r="C111" s="109"/>
      <c r="D111" s="109"/>
      <c r="E111" s="105"/>
    </row>
    <row r="112" spans="1:5" ht="31.5" hidden="1" customHeight="1">
      <c r="A112" s="29"/>
      <c r="B112" s="74"/>
      <c r="C112" s="109"/>
      <c r="D112" s="109"/>
      <c r="E112" s="105"/>
    </row>
    <row r="113" spans="1:5" ht="31.5" hidden="1" customHeight="1">
      <c r="A113" s="29"/>
      <c r="B113" s="74"/>
      <c r="C113" s="109"/>
      <c r="D113" s="109"/>
      <c r="E113" s="105"/>
    </row>
    <row r="114" spans="1:5" ht="31.5" hidden="1" customHeight="1">
      <c r="A114" s="29"/>
      <c r="B114" s="74"/>
      <c r="C114" s="109"/>
      <c r="D114" s="109"/>
      <c r="E114" s="105"/>
    </row>
    <row r="115" spans="1:5" ht="31.5" hidden="1" customHeight="1">
      <c r="A115" s="29"/>
      <c r="B115" s="47"/>
      <c r="C115" s="109"/>
      <c r="D115" s="109"/>
      <c r="E115" s="105"/>
    </row>
    <row r="116" spans="1:5" ht="31.5" hidden="1" customHeight="1">
      <c r="A116" s="29"/>
      <c r="B116" s="84"/>
      <c r="C116" s="109"/>
      <c r="D116" s="109"/>
      <c r="E116" s="105"/>
    </row>
    <row r="117" spans="1:5" ht="31.5" hidden="1" customHeight="1">
      <c r="A117" s="29"/>
      <c r="B117" s="74"/>
      <c r="C117" s="109"/>
      <c r="D117" s="109"/>
      <c r="E117" s="105"/>
    </row>
    <row r="118" spans="1:5" ht="31.5" hidden="1" customHeight="1">
      <c r="A118" s="29"/>
      <c r="B118" s="74"/>
      <c r="C118" s="109"/>
      <c r="D118" s="109"/>
      <c r="E118" s="105"/>
    </row>
    <row r="119" spans="1:5" ht="31.5" hidden="1" customHeight="1">
      <c r="A119" s="29"/>
      <c r="B119" s="74"/>
      <c r="C119" s="109"/>
      <c r="D119" s="109"/>
      <c r="E119" s="105"/>
    </row>
    <row r="120" spans="1:5" ht="26.25" customHeight="1">
      <c r="A120" s="4">
        <v>2.4</v>
      </c>
      <c r="B120" s="12" t="s">
        <v>12</v>
      </c>
      <c r="C120" s="102">
        <f>C122+C158</f>
        <v>23081.5</v>
      </c>
      <c r="D120" s="102">
        <f>D122+D158</f>
        <v>17811.400000000001</v>
      </c>
      <c r="E120" s="102">
        <f>E122+E158</f>
        <v>17811.400000000001</v>
      </c>
    </row>
    <row r="121" spans="1:5" ht="16.5" customHeight="1">
      <c r="A121" s="4"/>
      <c r="B121" s="11" t="s">
        <v>8</v>
      </c>
      <c r="C121" s="109"/>
      <c r="D121" s="105"/>
      <c r="E121" s="105"/>
    </row>
    <row r="122" spans="1:5" ht="33.75" customHeight="1">
      <c r="A122" s="4"/>
      <c r="B122" s="12" t="s">
        <v>106</v>
      </c>
      <c r="C122" s="102">
        <f>C140+C144+C123+C153+C137+C148+C150</f>
        <v>23081.5</v>
      </c>
      <c r="D122" s="102">
        <f t="shared" ref="D122:E122" si="7">D140+D144+D123+D153+D137+D148+D150</f>
        <v>17811.400000000001</v>
      </c>
      <c r="E122" s="102">
        <f t="shared" si="7"/>
        <v>17811.400000000001</v>
      </c>
    </row>
    <row r="123" spans="1:5" ht="28.5" hidden="1" customHeight="1">
      <c r="A123" s="4"/>
      <c r="B123" s="46" t="s">
        <v>24</v>
      </c>
      <c r="C123" s="102">
        <f>C124+C125+C126+C127+C128+C129+C130+C131+C132+C133+C134</f>
        <v>0</v>
      </c>
      <c r="D123" s="105"/>
      <c r="E123" s="105"/>
    </row>
    <row r="124" spans="1:5" ht="13.5" hidden="1" customHeight="1">
      <c r="A124" s="4"/>
      <c r="B124" s="16"/>
      <c r="C124" s="111"/>
      <c r="D124" s="105"/>
      <c r="E124" s="105"/>
    </row>
    <row r="125" spans="1:5" ht="14.25" hidden="1" customHeight="1">
      <c r="A125" s="4"/>
      <c r="B125" s="11"/>
      <c r="C125" s="109"/>
      <c r="D125" s="105"/>
      <c r="E125" s="105"/>
    </row>
    <row r="126" spans="1:5" ht="13.5" hidden="1" customHeight="1">
      <c r="A126" s="4"/>
      <c r="B126" s="11"/>
      <c r="C126" s="109"/>
      <c r="D126" s="105"/>
      <c r="E126" s="105"/>
    </row>
    <row r="127" spans="1:5" ht="13.5" hidden="1" customHeight="1">
      <c r="A127" s="4"/>
      <c r="B127" s="11"/>
      <c r="C127" s="109"/>
      <c r="D127" s="105"/>
      <c r="E127" s="105"/>
    </row>
    <row r="128" spans="1:5" ht="13.5" hidden="1" customHeight="1">
      <c r="A128" s="4"/>
      <c r="B128" s="11"/>
      <c r="C128" s="109"/>
      <c r="D128" s="105"/>
      <c r="E128" s="105"/>
    </row>
    <row r="129" spans="1:5" ht="13.5" hidden="1" customHeight="1">
      <c r="A129" s="4"/>
      <c r="B129" s="11"/>
      <c r="C129" s="109"/>
      <c r="D129" s="105"/>
      <c r="E129" s="105"/>
    </row>
    <row r="130" spans="1:5" ht="13.5" hidden="1" customHeight="1">
      <c r="A130" s="4"/>
      <c r="B130" s="11"/>
      <c r="C130" s="109"/>
      <c r="D130" s="105"/>
      <c r="E130" s="105"/>
    </row>
    <row r="131" spans="1:5" ht="13.5" hidden="1" customHeight="1">
      <c r="A131" s="4"/>
      <c r="B131" s="11"/>
      <c r="C131" s="109"/>
      <c r="D131" s="105"/>
      <c r="E131" s="105"/>
    </row>
    <row r="132" spans="1:5" ht="13.5" hidden="1" customHeight="1">
      <c r="A132" s="4"/>
      <c r="B132" s="11"/>
      <c r="C132" s="109"/>
      <c r="D132" s="105"/>
      <c r="E132" s="105"/>
    </row>
    <row r="133" spans="1:5" ht="13.5" hidden="1" customHeight="1">
      <c r="A133" s="4"/>
      <c r="B133" s="11"/>
      <c r="C133" s="109"/>
      <c r="D133" s="105"/>
      <c r="E133" s="105"/>
    </row>
    <row r="134" spans="1:5" ht="13.5" hidden="1" customHeight="1">
      <c r="A134" s="4"/>
      <c r="B134" s="11"/>
      <c r="C134" s="109"/>
      <c r="D134" s="105"/>
      <c r="E134" s="105"/>
    </row>
    <row r="135" spans="1:5" ht="33.75" hidden="1" customHeight="1">
      <c r="A135" s="4"/>
      <c r="B135" s="12"/>
      <c r="C135" s="102"/>
      <c r="D135" s="105"/>
      <c r="E135" s="105"/>
    </row>
    <row r="136" spans="1:5" ht="33.75" hidden="1" customHeight="1">
      <c r="A136" s="4"/>
      <c r="B136" s="12"/>
      <c r="C136" s="102"/>
      <c r="D136" s="105"/>
      <c r="E136" s="105"/>
    </row>
    <row r="137" spans="1:5" ht="33.75" hidden="1" customHeight="1">
      <c r="A137" s="4"/>
      <c r="B137" s="12" t="s">
        <v>125</v>
      </c>
      <c r="C137" s="102">
        <f>C138+C139</f>
        <v>0</v>
      </c>
      <c r="D137" s="102">
        <f t="shared" ref="D137:E137" si="8">D138+D139</f>
        <v>0</v>
      </c>
      <c r="E137" s="102">
        <f t="shared" si="8"/>
        <v>0</v>
      </c>
    </row>
    <row r="138" spans="1:5" ht="33.75" hidden="1" customHeight="1">
      <c r="A138" s="4"/>
      <c r="B138" s="11"/>
      <c r="C138" s="109"/>
      <c r="D138" s="105"/>
      <c r="E138" s="105"/>
    </row>
    <row r="139" spans="1:5" ht="33.75" hidden="1" customHeight="1">
      <c r="A139" s="4"/>
      <c r="B139" s="11"/>
      <c r="C139" s="109"/>
      <c r="D139" s="105"/>
      <c r="E139" s="105"/>
    </row>
    <row r="140" spans="1:5" ht="15.75" customHeight="1">
      <c r="A140" s="4"/>
      <c r="B140" s="51" t="s">
        <v>25</v>
      </c>
      <c r="C140" s="102">
        <f>C141+C142+C143</f>
        <v>1397.8</v>
      </c>
      <c r="D140" s="102">
        <f t="shared" ref="D140:E140" si="9">D141</f>
        <v>0</v>
      </c>
      <c r="E140" s="102">
        <f t="shared" si="9"/>
        <v>0</v>
      </c>
    </row>
    <row r="141" spans="1:5" ht="54.75" customHeight="1">
      <c r="A141" s="4"/>
      <c r="B141" s="16" t="s">
        <v>197</v>
      </c>
      <c r="C141" s="109">
        <v>852</v>
      </c>
      <c r="D141" s="105"/>
      <c r="E141" s="105"/>
    </row>
    <row r="142" spans="1:5" ht="54" customHeight="1">
      <c r="A142" s="4"/>
      <c r="B142" s="16" t="s">
        <v>199</v>
      </c>
      <c r="C142" s="109">
        <v>345.8</v>
      </c>
      <c r="D142" s="105"/>
      <c r="E142" s="105"/>
    </row>
    <row r="143" spans="1:5" ht="54" customHeight="1">
      <c r="A143" s="4"/>
      <c r="B143" s="16" t="s">
        <v>200</v>
      </c>
      <c r="C143" s="109">
        <v>200</v>
      </c>
      <c r="D143" s="105"/>
      <c r="E143" s="105"/>
    </row>
    <row r="144" spans="1:5" ht="29.25" customHeight="1">
      <c r="A144" s="4"/>
      <c r="B144" s="13" t="s">
        <v>35</v>
      </c>
      <c r="C144" s="102">
        <f>C145+C146+C147</f>
        <v>6907.3</v>
      </c>
      <c r="D144" s="102">
        <f t="shared" ref="D144:E144" si="10">D145+D146+D147</f>
        <v>17811.400000000001</v>
      </c>
      <c r="E144" s="102">
        <f t="shared" si="10"/>
        <v>17811.400000000001</v>
      </c>
    </row>
    <row r="145" spans="1:5" ht="31.5" customHeight="1">
      <c r="A145" s="4"/>
      <c r="B145" s="16" t="s">
        <v>178</v>
      </c>
      <c r="C145" s="109">
        <v>5937.1</v>
      </c>
      <c r="D145" s="109">
        <v>17811.400000000001</v>
      </c>
      <c r="E145" s="109">
        <v>17811.400000000001</v>
      </c>
    </row>
    <row r="146" spans="1:5" ht="61.5" customHeight="1">
      <c r="A146" s="4"/>
      <c r="B146" s="16" t="s">
        <v>192</v>
      </c>
      <c r="C146" s="109">
        <v>433</v>
      </c>
      <c r="D146" s="105"/>
      <c r="E146" s="105"/>
    </row>
    <row r="147" spans="1:5" ht="69" customHeight="1">
      <c r="A147" s="4"/>
      <c r="B147" s="16" t="s">
        <v>214</v>
      </c>
      <c r="C147" s="109">
        <v>537.20000000000005</v>
      </c>
      <c r="D147" s="105"/>
      <c r="E147" s="105"/>
    </row>
    <row r="148" spans="1:5" ht="22.5" hidden="1" customHeight="1">
      <c r="A148" s="4"/>
      <c r="B148" s="46" t="s">
        <v>172</v>
      </c>
      <c r="C148" s="102">
        <f>C149</f>
        <v>0</v>
      </c>
      <c r="D148" s="102">
        <f t="shared" ref="D148:E148" si="11">D149</f>
        <v>0</v>
      </c>
      <c r="E148" s="102">
        <f t="shared" si="11"/>
        <v>0</v>
      </c>
    </row>
    <row r="149" spans="1:5" ht="27" hidden="1" customHeight="1">
      <c r="A149" s="4"/>
      <c r="B149" s="16"/>
      <c r="C149" s="109"/>
      <c r="D149" s="105"/>
      <c r="E149" s="105"/>
    </row>
    <row r="150" spans="1:5" ht="24.75" customHeight="1">
      <c r="A150" s="4"/>
      <c r="B150" s="46" t="s">
        <v>59</v>
      </c>
      <c r="C150" s="102">
        <f>C151+C152</f>
        <v>396.6</v>
      </c>
      <c r="D150" s="102">
        <f t="shared" ref="D150:E150" si="12">D151</f>
        <v>0</v>
      </c>
      <c r="E150" s="102">
        <f t="shared" si="12"/>
        <v>0</v>
      </c>
    </row>
    <row r="151" spans="1:5" ht="90.75" hidden="1" customHeight="1">
      <c r="A151" s="4"/>
      <c r="B151" s="90"/>
      <c r="C151" s="109"/>
      <c r="D151" s="109"/>
      <c r="E151" s="109"/>
    </row>
    <row r="152" spans="1:5" ht="61.5" customHeight="1">
      <c r="A152" s="4"/>
      <c r="B152" s="90" t="s">
        <v>198</v>
      </c>
      <c r="C152" s="109">
        <v>396.6</v>
      </c>
      <c r="D152" s="109"/>
      <c r="E152" s="109"/>
    </row>
    <row r="153" spans="1:5" ht="26.25" customHeight="1">
      <c r="A153" s="4"/>
      <c r="B153" s="46" t="s">
        <v>30</v>
      </c>
      <c r="C153" s="102">
        <f>C154+C155+C156+C157</f>
        <v>14379.8</v>
      </c>
      <c r="D153" s="102">
        <f t="shared" ref="D153:E153" si="13">D154+D155+D156+D157</f>
        <v>0</v>
      </c>
      <c r="E153" s="102">
        <f t="shared" si="13"/>
        <v>0</v>
      </c>
    </row>
    <row r="154" spans="1:5" ht="48.75" customHeight="1">
      <c r="A154" s="4"/>
      <c r="B154" s="24" t="s">
        <v>176</v>
      </c>
      <c r="C154" s="109">
        <v>-755.6</v>
      </c>
      <c r="D154" s="109"/>
      <c r="E154" s="109"/>
    </row>
    <row r="155" spans="1:5" ht="66.75" customHeight="1">
      <c r="A155" s="4"/>
      <c r="B155" s="24" t="s">
        <v>194</v>
      </c>
      <c r="C155" s="109">
        <v>11106.9</v>
      </c>
      <c r="D155" s="105"/>
      <c r="E155" s="105"/>
    </row>
    <row r="156" spans="1:5" ht="81" customHeight="1">
      <c r="A156" s="4"/>
      <c r="B156" s="90" t="s">
        <v>195</v>
      </c>
      <c r="C156" s="109">
        <v>2976</v>
      </c>
      <c r="D156" s="105"/>
      <c r="E156" s="105"/>
    </row>
    <row r="157" spans="1:5" ht="81" customHeight="1">
      <c r="A157" s="171"/>
      <c r="B157" s="180" t="s">
        <v>259</v>
      </c>
      <c r="C157" s="174">
        <v>1052.5</v>
      </c>
      <c r="D157" s="174"/>
      <c r="E157" s="174"/>
    </row>
    <row r="158" spans="1:5" ht="15.75" hidden="1" customHeight="1">
      <c r="A158" s="4"/>
      <c r="B158" s="12" t="s">
        <v>13</v>
      </c>
      <c r="C158" s="102">
        <f>C159</f>
        <v>0</v>
      </c>
      <c r="D158" s="102">
        <f>D159</f>
        <v>0</v>
      </c>
      <c r="E158" s="102">
        <f>E159</f>
        <v>0</v>
      </c>
    </row>
    <row r="159" spans="1:5" ht="28.5" hidden="1" customHeight="1">
      <c r="A159" s="4"/>
      <c r="B159" s="13" t="s">
        <v>36</v>
      </c>
      <c r="C159" s="102">
        <f>C160+C161+C162+C163+C164+C165+C166+C167+C169+C170+C168</f>
        <v>0</v>
      </c>
      <c r="D159" s="102">
        <f>D160+D161+D162+D163+D164+D165+D166+D167+D169+D170+D168</f>
        <v>0</v>
      </c>
      <c r="E159" s="102">
        <f>E160+E161+E162+E163+E164+E165+E166+E167+E169+E170+E168</f>
        <v>0</v>
      </c>
    </row>
    <row r="160" spans="1:5" ht="16.5" hidden="1" customHeight="1">
      <c r="A160" s="4"/>
      <c r="B160" s="16"/>
      <c r="C160" s="109"/>
      <c r="D160" s="105"/>
      <c r="E160" s="105"/>
    </row>
    <row r="161" spans="1:5" ht="16.5" hidden="1" customHeight="1">
      <c r="A161" s="4"/>
      <c r="B161" s="16"/>
      <c r="C161" s="109"/>
      <c r="D161" s="105"/>
      <c r="E161" s="105"/>
    </row>
    <row r="162" spans="1:5" ht="16.5" hidden="1" customHeight="1">
      <c r="A162" s="4"/>
      <c r="B162" s="16"/>
      <c r="C162" s="109"/>
      <c r="D162" s="105"/>
      <c r="E162" s="105"/>
    </row>
    <row r="163" spans="1:5" ht="16.5" hidden="1" customHeight="1">
      <c r="A163" s="4"/>
      <c r="B163" s="16"/>
      <c r="C163" s="109"/>
      <c r="D163" s="105"/>
      <c r="E163" s="105"/>
    </row>
    <row r="164" spans="1:5" ht="16.5" hidden="1" customHeight="1">
      <c r="A164" s="4"/>
      <c r="B164" s="16"/>
      <c r="C164" s="109"/>
      <c r="D164" s="105"/>
      <c r="E164" s="105"/>
    </row>
    <row r="165" spans="1:5" ht="16.5" hidden="1" customHeight="1">
      <c r="A165" s="4"/>
      <c r="B165" s="16"/>
      <c r="C165" s="109"/>
      <c r="D165" s="105"/>
      <c r="E165" s="105"/>
    </row>
    <row r="166" spans="1:5" ht="16.5" hidden="1" customHeight="1">
      <c r="A166" s="4"/>
      <c r="B166" s="16"/>
      <c r="C166" s="109"/>
      <c r="D166" s="105"/>
      <c r="E166" s="105"/>
    </row>
    <row r="167" spans="1:5" ht="16.5" hidden="1" customHeight="1">
      <c r="A167" s="4"/>
      <c r="B167" s="16"/>
      <c r="C167" s="109"/>
      <c r="D167" s="105"/>
      <c r="E167" s="105"/>
    </row>
    <row r="168" spans="1:5" ht="17.25" hidden="1" customHeight="1">
      <c r="A168" s="4"/>
      <c r="B168" s="16"/>
      <c r="C168" s="109"/>
      <c r="D168" s="105"/>
      <c r="E168" s="105"/>
    </row>
    <row r="169" spans="1:5" ht="17.25" hidden="1" customHeight="1">
      <c r="A169" s="4"/>
      <c r="B169" s="16"/>
      <c r="C169" s="109"/>
      <c r="D169" s="105"/>
      <c r="E169" s="105"/>
    </row>
    <row r="170" spans="1:5" ht="17.25" hidden="1" customHeight="1">
      <c r="A170" s="4"/>
      <c r="B170" s="16"/>
      <c r="C170" s="109"/>
      <c r="D170" s="105"/>
      <c r="E170" s="105"/>
    </row>
    <row r="171" spans="1:5" ht="28.5" hidden="1" customHeight="1">
      <c r="A171" s="4"/>
      <c r="B171" s="13"/>
      <c r="C171" s="102"/>
      <c r="D171" s="105"/>
      <c r="E171" s="105"/>
    </row>
    <row r="172" spans="1:5" ht="28.5" hidden="1" customHeight="1">
      <c r="A172" s="4"/>
      <c r="B172" s="16"/>
      <c r="C172" s="109"/>
      <c r="D172" s="105"/>
      <c r="E172" s="105"/>
    </row>
    <row r="173" spans="1:5" ht="28.5" hidden="1" customHeight="1">
      <c r="A173" s="4"/>
      <c r="B173" s="16"/>
      <c r="C173" s="109"/>
      <c r="D173" s="105"/>
      <c r="E173" s="105"/>
    </row>
    <row r="174" spans="1:5" ht="28.5" hidden="1" customHeight="1">
      <c r="A174" s="4"/>
      <c r="B174" s="13"/>
      <c r="C174" s="102"/>
      <c r="D174" s="105"/>
      <c r="E174" s="105"/>
    </row>
    <row r="175" spans="1:5" ht="28.5" hidden="1" customHeight="1">
      <c r="A175" s="4"/>
      <c r="B175" s="16"/>
      <c r="C175" s="109"/>
      <c r="D175" s="105"/>
      <c r="E175" s="105"/>
    </row>
    <row r="176" spans="1:5" ht="50.25" customHeight="1">
      <c r="A176" s="4">
        <v>2.5</v>
      </c>
      <c r="B176" s="12" t="s">
        <v>120</v>
      </c>
      <c r="C176" s="118">
        <f>C178+C177+C179</f>
        <v>-248.88159999999999</v>
      </c>
      <c r="D176" s="102">
        <f>D178+D177</f>
        <v>0</v>
      </c>
      <c r="E176" s="102">
        <f>E178+E177</f>
        <v>0</v>
      </c>
    </row>
    <row r="177" spans="1:6" ht="29.25" customHeight="1">
      <c r="A177" s="4"/>
      <c r="B177" s="20" t="s">
        <v>196</v>
      </c>
      <c r="C177" s="154">
        <v>-10</v>
      </c>
      <c r="D177" s="113"/>
      <c r="E177" s="105"/>
    </row>
    <row r="178" spans="1:6" ht="30" customHeight="1">
      <c r="A178" s="4"/>
      <c r="B178" s="20" t="s">
        <v>173</v>
      </c>
      <c r="C178" s="108">
        <v>-238.88159999999999</v>
      </c>
      <c r="D178" s="105"/>
      <c r="E178" s="105"/>
    </row>
    <row r="179" spans="1:6" ht="26.25" hidden="1" customHeight="1">
      <c r="A179" s="4"/>
      <c r="B179" s="20"/>
      <c r="C179" s="109"/>
      <c r="D179" s="105"/>
      <c r="E179" s="105"/>
    </row>
    <row r="180" spans="1:6" ht="21" customHeight="1">
      <c r="A180" s="4"/>
      <c r="B180" s="87" t="s">
        <v>14</v>
      </c>
      <c r="C180" s="107">
        <f>C16+C13</f>
        <v>102224.11840000001</v>
      </c>
      <c r="D180" s="104">
        <f>D16+D13</f>
        <v>16209.300000000001</v>
      </c>
      <c r="E180" s="104">
        <f>E16+E13</f>
        <v>16218.000000000002</v>
      </c>
    </row>
    <row r="181" spans="1:6" ht="21" customHeight="1">
      <c r="A181" s="6"/>
      <c r="B181" s="6" t="s">
        <v>15</v>
      </c>
      <c r="C181" s="109"/>
      <c r="D181" s="105"/>
      <c r="E181" s="105"/>
      <c r="F181" s="19">
        <f>C180-C182</f>
        <v>-8421.4815999999846</v>
      </c>
    </row>
    <row r="182" spans="1:6" ht="19.5" customHeight="1">
      <c r="A182" s="4"/>
      <c r="B182" s="83" t="s">
        <v>118</v>
      </c>
      <c r="C182" s="114">
        <f>C186+C310+C387+C457+C507+C873+C236+C850+C1301+C866+C857+C1065+C1306</f>
        <v>110645.59999999999</v>
      </c>
      <c r="D182" s="114">
        <f t="shared" ref="D182:E182" si="14">D186+D310+D387+D457+D507+D873+D236+D850+D1301+D866+D857+D1065+D1306</f>
        <v>16209.3</v>
      </c>
      <c r="E182" s="114">
        <f t="shared" si="14"/>
        <v>16218.000000000002</v>
      </c>
    </row>
    <row r="183" spans="1:6" ht="35.25" customHeight="1">
      <c r="A183" s="5">
        <v>1</v>
      </c>
      <c r="B183" s="14" t="s">
        <v>117</v>
      </c>
      <c r="C183" s="102">
        <f>C186+C236+C310+C387</f>
        <v>62473</v>
      </c>
      <c r="D183" s="102">
        <f>D186+D236+D310+D387</f>
        <v>16209.300000000001</v>
      </c>
      <c r="E183" s="102">
        <f>E186+E236+E310+E387</f>
        <v>16218.000000000002</v>
      </c>
      <c r="F183" s="26">
        <f>C457+C507+C857+C866</f>
        <v>8172.5999999999995</v>
      </c>
    </row>
    <row r="184" spans="1:6" ht="29.25" customHeight="1">
      <c r="A184" s="5" t="s">
        <v>16</v>
      </c>
      <c r="B184" s="14" t="s">
        <v>17</v>
      </c>
      <c r="C184" s="102">
        <f>C186+C236</f>
        <v>-5666.2000000000007</v>
      </c>
      <c r="D184" s="102">
        <f>D186+D236</f>
        <v>0</v>
      </c>
      <c r="E184" s="102">
        <f>E186+E236</f>
        <v>0</v>
      </c>
    </row>
    <row r="185" spans="1:6" ht="18.75">
      <c r="A185" s="5"/>
      <c r="B185" s="14"/>
      <c r="C185" s="109"/>
      <c r="D185" s="105"/>
      <c r="E185" s="105"/>
    </row>
    <row r="186" spans="1:6" ht="24" customHeight="1">
      <c r="A186" s="4" t="s">
        <v>18</v>
      </c>
      <c r="B186" s="83" t="s">
        <v>19</v>
      </c>
      <c r="C186" s="104">
        <f>C187+C221+C199+C200+C203+C219</f>
        <v>0</v>
      </c>
      <c r="D186" s="104">
        <f>D187+D221+D199+D200+D203+D219</f>
        <v>0</v>
      </c>
      <c r="E186" s="104">
        <f>E187+E221+E199+E200+E203+E219</f>
        <v>0</v>
      </c>
    </row>
    <row r="187" spans="1:6" ht="24.75" hidden="1" customHeight="1">
      <c r="A187" s="4"/>
      <c r="B187" s="46" t="s">
        <v>122</v>
      </c>
      <c r="C187" s="102">
        <f>C188+C189+C190+C191+C193+C192+C194+C195+C196</f>
        <v>0</v>
      </c>
      <c r="D187" s="102">
        <f>D188+D189+D190+D191+D193+D192+D194+D195+D196</f>
        <v>0</v>
      </c>
      <c r="E187" s="102">
        <f>E188+E189+E190+E191+E193+E192+E194+E195+E196</f>
        <v>0</v>
      </c>
    </row>
    <row r="188" spans="1:6" ht="21.75" hidden="1" customHeight="1">
      <c r="A188" s="4"/>
      <c r="B188" s="16" t="s">
        <v>130</v>
      </c>
      <c r="C188" s="109"/>
      <c r="D188" s="109"/>
      <c r="E188" s="109"/>
    </row>
    <row r="189" spans="1:6" ht="33" hidden="1" customHeight="1">
      <c r="A189" s="4"/>
      <c r="B189" s="16" t="s">
        <v>131</v>
      </c>
      <c r="C189" s="109"/>
      <c r="D189" s="109"/>
      <c r="E189" s="109"/>
    </row>
    <row r="190" spans="1:6" ht="33" hidden="1" customHeight="1">
      <c r="A190" s="4"/>
      <c r="B190" s="16" t="s">
        <v>132</v>
      </c>
      <c r="C190" s="109"/>
      <c r="D190" s="109"/>
      <c r="E190" s="109"/>
    </row>
    <row r="191" spans="1:6" ht="24.75" hidden="1" customHeight="1">
      <c r="A191" s="4"/>
      <c r="B191" s="16" t="s">
        <v>133</v>
      </c>
      <c r="C191" s="109"/>
      <c r="D191" s="109"/>
      <c r="E191" s="109"/>
    </row>
    <row r="192" spans="1:6" ht="33" hidden="1" customHeight="1">
      <c r="A192" s="4"/>
      <c r="B192" s="16" t="s">
        <v>134</v>
      </c>
      <c r="C192" s="109"/>
      <c r="D192" s="109"/>
      <c r="E192" s="109"/>
    </row>
    <row r="193" spans="1:5" ht="33" hidden="1" customHeight="1">
      <c r="A193" s="4"/>
      <c r="B193" s="16" t="s">
        <v>135</v>
      </c>
      <c r="C193" s="109"/>
      <c r="D193" s="109"/>
      <c r="E193" s="109"/>
    </row>
    <row r="194" spans="1:5" ht="24" hidden="1" customHeight="1">
      <c r="A194" s="4"/>
      <c r="B194" s="16"/>
      <c r="C194" s="109"/>
      <c r="D194" s="109"/>
      <c r="E194" s="109"/>
    </row>
    <row r="195" spans="1:5" ht="24" hidden="1" customHeight="1">
      <c r="A195" s="4"/>
      <c r="B195" s="16"/>
      <c r="C195" s="109"/>
      <c r="D195" s="109"/>
      <c r="E195" s="109"/>
    </row>
    <row r="196" spans="1:5" ht="24" hidden="1" customHeight="1">
      <c r="A196" s="4"/>
      <c r="B196" s="16"/>
      <c r="C196" s="109"/>
      <c r="D196" s="109"/>
      <c r="E196" s="109"/>
    </row>
    <row r="197" spans="1:5" ht="24" hidden="1" customHeight="1">
      <c r="A197" s="4"/>
      <c r="B197" s="16"/>
      <c r="C197" s="109"/>
      <c r="D197" s="109"/>
      <c r="E197" s="109"/>
    </row>
    <row r="198" spans="1:5" ht="24" hidden="1" customHeight="1">
      <c r="A198" s="4"/>
      <c r="B198" s="23" t="s">
        <v>56</v>
      </c>
      <c r="C198" s="109">
        <f>C199</f>
        <v>0</v>
      </c>
      <c r="D198" s="109"/>
      <c r="E198" s="109"/>
    </row>
    <row r="199" spans="1:5" ht="24" hidden="1" customHeight="1">
      <c r="A199" s="4"/>
      <c r="B199" s="16"/>
      <c r="C199" s="109"/>
      <c r="D199" s="109"/>
      <c r="E199" s="109"/>
    </row>
    <row r="200" spans="1:5" ht="24" hidden="1" customHeight="1">
      <c r="A200" s="4"/>
      <c r="B200" s="46" t="s">
        <v>51</v>
      </c>
      <c r="C200" s="102">
        <f>C202</f>
        <v>0</v>
      </c>
      <c r="D200" s="109"/>
      <c r="E200" s="109"/>
    </row>
    <row r="201" spans="1:5" ht="35.25" hidden="1" customHeight="1">
      <c r="A201" s="4"/>
      <c r="B201" s="17"/>
      <c r="C201" s="109"/>
      <c r="D201" s="109"/>
      <c r="E201" s="109"/>
    </row>
    <row r="202" spans="1:5" ht="36.75" hidden="1" customHeight="1">
      <c r="A202" s="4"/>
      <c r="B202" s="16"/>
      <c r="C202" s="109"/>
      <c r="D202" s="109"/>
      <c r="E202" s="109"/>
    </row>
    <row r="203" spans="1:5" ht="25.5" hidden="1" customHeight="1">
      <c r="A203" s="4"/>
      <c r="B203" s="46" t="s">
        <v>164</v>
      </c>
      <c r="C203" s="102">
        <f>C204+C205+C206+C207+C208+C209+C210+C211+C212+C213+C214</f>
        <v>0</v>
      </c>
      <c r="D203" s="102">
        <f>D204+D205+D206+D207+D208+D209+D210+D211+D212+D213+D214</f>
        <v>0</v>
      </c>
      <c r="E203" s="102">
        <f>E204+E205+E206+E207+E208+E209+E210+E211+E212+E213+E214</f>
        <v>0</v>
      </c>
    </row>
    <row r="204" spans="1:5" ht="21.75" hidden="1" customHeight="1">
      <c r="A204" s="4"/>
      <c r="B204" s="68"/>
      <c r="C204" s="109"/>
      <c r="D204" s="109"/>
      <c r="E204" s="109"/>
    </row>
    <row r="205" spans="1:5" ht="18" hidden="1" customHeight="1">
      <c r="A205" s="4"/>
      <c r="B205" s="68"/>
      <c r="C205" s="109"/>
      <c r="D205" s="109"/>
      <c r="E205" s="109"/>
    </row>
    <row r="206" spans="1:5" ht="18" hidden="1" customHeight="1">
      <c r="A206" s="4"/>
      <c r="B206" s="68"/>
      <c r="C206" s="109"/>
      <c r="D206" s="109"/>
      <c r="E206" s="109"/>
    </row>
    <row r="207" spans="1:5" ht="18" hidden="1" customHeight="1">
      <c r="A207" s="4"/>
      <c r="B207" s="68"/>
      <c r="C207" s="109"/>
      <c r="D207" s="109"/>
      <c r="E207" s="109"/>
    </row>
    <row r="208" spans="1:5" ht="18" hidden="1" customHeight="1">
      <c r="A208" s="4"/>
      <c r="B208" s="68"/>
      <c r="C208" s="109"/>
      <c r="D208" s="109"/>
      <c r="E208" s="109"/>
    </row>
    <row r="209" spans="1:5" ht="18" hidden="1" customHeight="1">
      <c r="A209" s="4"/>
      <c r="B209" s="68"/>
      <c r="C209" s="109"/>
      <c r="D209" s="109"/>
      <c r="E209" s="109"/>
    </row>
    <row r="210" spans="1:5" ht="18" hidden="1" customHeight="1">
      <c r="A210" s="4"/>
      <c r="B210" s="68"/>
      <c r="C210" s="109"/>
      <c r="D210" s="109"/>
      <c r="E210" s="109"/>
    </row>
    <row r="211" spans="1:5" ht="18" hidden="1" customHeight="1">
      <c r="A211" s="4"/>
      <c r="B211" s="68" t="s">
        <v>139</v>
      </c>
      <c r="C211" s="109"/>
      <c r="D211" s="109"/>
      <c r="E211" s="109"/>
    </row>
    <row r="212" spans="1:5" ht="18" hidden="1" customHeight="1">
      <c r="A212" s="4"/>
      <c r="B212" s="68" t="s">
        <v>138</v>
      </c>
      <c r="C212" s="109"/>
      <c r="D212" s="109"/>
      <c r="E212" s="109"/>
    </row>
    <row r="213" spans="1:5" ht="18" hidden="1" customHeight="1">
      <c r="A213" s="4"/>
      <c r="B213" s="68" t="s">
        <v>137</v>
      </c>
      <c r="C213" s="109"/>
      <c r="D213" s="109"/>
      <c r="E213" s="109"/>
    </row>
    <row r="214" spans="1:5" ht="18" hidden="1" customHeight="1">
      <c r="A214" s="4"/>
      <c r="B214" s="68" t="s">
        <v>136</v>
      </c>
      <c r="C214" s="109"/>
      <c r="D214" s="109"/>
      <c r="E214" s="109"/>
    </row>
    <row r="215" spans="1:5" ht="18" hidden="1" customHeight="1">
      <c r="A215" s="4"/>
      <c r="B215" s="16"/>
      <c r="C215" s="109"/>
      <c r="D215" s="109"/>
      <c r="E215" s="109"/>
    </row>
    <row r="216" spans="1:5" ht="18" hidden="1" customHeight="1">
      <c r="A216" s="4"/>
      <c r="B216" s="16"/>
      <c r="C216" s="109"/>
      <c r="D216" s="109"/>
      <c r="E216" s="109"/>
    </row>
    <row r="217" spans="1:5" ht="18" hidden="1" customHeight="1">
      <c r="A217" s="4"/>
      <c r="B217" s="16"/>
      <c r="C217" s="109"/>
      <c r="D217" s="109"/>
      <c r="E217" s="109"/>
    </row>
    <row r="218" spans="1:5" ht="18" hidden="1" customHeight="1">
      <c r="A218" s="4"/>
      <c r="B218" s="16"/>
      <c r="C218" s="109"/>
      <c r="D218" s="109"/>
      <c r="E218" s="109"/>
    </row>
    <row r="219" spans="1:5" ht="26.25" hidden="1" customHeight="1">
      <c r="A219" s="4"/>
      <c r="B219" s="46" t="s">
        <v>60</v>
      </c>
      <c r="C219" s="102">
        <f>C220</f>
        <v>0</v>
      </c>
      <c r="D219" s="109"/>
      <c r="E219" s="109"/>
    </row>
    <row r="220" spans="1:5" ht="21" hidden="1" customHeight="1">
      <c r="A220" s="4"/>
      <c r="B220" s="16"/>
      <c r="C220" s="109"/>
      <c r="D220" s="109"/>
      <c r="E220" s="109"/>
    </row>
    <row r="221" spans="1:5" ht="15" hidden="1" customHeight="1">
      <c r="A221" s="4"/>
      <c r="B221" s="46" t="s">
        <v>47</v>
      </c>
      <c r="C221" s="102">
        <f>C222+C223+C224+C225+C226+C227+C228+C229+C230+C231+C232+C233+C234+C235</f>
        <v>0</v>
      </c>
      <c r="D221" s="109"/>
      <c r="E221" s="109"/>
    </row>
    <row r="222" spans="1:5" ht="19.5" hidden="1" customHeight="1">
      <c r="A222" s="4"/>
      <c r="B222" s="16"/>
      <c r="C222" s="109"/>
      <c r="D222" s="109"/>
      <c r="E222" s="109"/>
    </row>
    <row r="223" spans="1:5" ht="22.5" hidden="1" customHeight="1">
      <c r="A223" s="4"/>
      <c r="B223" s="16"/>
      <c r="C223" s="109"/>
      <c r="D223" s="109"/>
      <c r="E223" s="109"/>
    </row>
    <row r="224" spans="1:5" ht="36.75" hidden="1" customHeight="1">
      <c r="A224" s="4"/>
      <c r="B224" s="85" t="s">
        <v>104</v>
      </c>
      <c r="C224" s="109"/>
      <c r="D224" s="109"/>
      <c r="E224" s="109"/>
    </row>
    <row r="225" spans="1:8" ht="17.25" hidden="1" customHeight="1">
      <c r="A225" s="4"/>
      <c r="B225" s="24"/>
      <c r="C225" s="109"/>
      <c r="D225" s="109"/>
      <c r="E225" s="109"/>
    </row>
    <row r="226" spans="1:8" ht="24" hidden="1" customHeight="1">
      <c r="A226" s="4"/>
      <c r="B226" s="24"/>
      <c r="C226" s="109"/>
      <c r="D226" s="109"/>
      <c r="E226" s="109"/>
    </row>
    <row r="227" spans="1:8" ht="23.25" hidden="1" customHeight="1">
      <c r="A227" s="4"/>
      <c r="B227" s="24"/>
      <c r="C227" s="109"/>
      <c r="D227" s="109"/>
      <c r="E227" s="109"/>
    </row>
    <row r="228" spans="1:8" ht="24.75" hidden="1" customHeight="1">
      <c r="A228" s="4"/>
      <c r="B228" s="24"/>
      <c r="C228" s="109"/>
      <c r="D228" s="109"/>
      <c r="E228" s="109"/>
    </row>
    <row r="229" spans="1:8" ht="27.75" hidden="1" customHeight="1">
      <c r="A229" s="4"/>
      <c r="B229" s="24"/>
      <c r="C229" s="109"/>
      <c r="D229" s="109"/>
      <c r="E229" s="109"/>
    </row>
    <row r="230" spans="1:8" ht="27.75" hidden="1" customHeight="1">
      <c r="A230" s="4"/>
      <c r="B230" s="24"/>
      <c r="C230" s="109"/>
      <c r="D230" s="109"/>
      <c r="E230" s="109"/>
    </row>
    <row r="231" spans="1:8" ht="24.75" hidden="1" customHeight="1">
      <c r="A231" s="4"/>
      <c r="B231" s="24"/>
      <c r="C231" s="109"/>
      <c r="D231" s="109"/>
      <c r="E231" s="109"/>
    </row>
    <row r="232" spans="1:8" ht="23.25" hidden="1" customHeight="1">
      <c r="A232" s="4"/>
      <c r="B232" s="24"/>
      <c r="C232" s="109"/>
      <c r="D232" s="109"/>
      <c r="E232" s="109"/>
    </row>
    <row r="233" spans="1:8" ht="23.25" hidden="1" customHeight="1">
      <c r="A233" s="4"/>
      <c r="B233" s="24"/>
      <c r="C233" s="109"/>
      <c r="D233" s="109"/>
      <c r="E233" s="109"/>
    </row>
    <row r="234" spans="1:8" ht="15.75" hidden="1" customHeight="1">
      <c r="A234" s="4"/>
      <c r="B234" s="24"/>
      <c r="C234" s="109"/>
      <c r="D234" s="109"/>
      <c r="E234" s="109"/>
    </row>
    <row r="235" spans="1:8" ht="25.5" hidden="1" customHeight="1">
      <c r="A235" s="4"/>
      <c r="B235" s="24"/>
      <c r="C235" s="109"/>
      <c r="D235" s="109"/>
      <c r="E235" s="109"/>
    </row>
    <row r="236" spans="1:8" ht="24" customHeight="1">
      <c r="A236" s="4" t="s">
        <v>20</v>
      </c>
      <c r="B236" s="83" t="s">
        <v>21</v>
      </c>
      <c r="C236" s="104">
        <f>C289+C297+C299+C303+C284+C308+C249+C242+C244+C247+C238+C295</f>
        <v>-5666.2000000000007</v>
      </c>
      <c r="D236" s="104">
        <f t="shared" ref="D236:E236" si="15">D289+D297+D299+D303+D284+D308+D249+D242+D244+D247+D238+D295</f>
        <v>0</v>
      </c>
      <c r="E236" s="104">
        <f t="shared" si="15"/>
        <v>0</v>
      </c>
      <c r="G236" s="28"/>
      <c r="H236" s="28"/>
    </row>
    <row r="237" spans="1:8" ht="18" customHeight="1">
      <c r="A237" s="5"/>
      <c r="B237" s="24" t="s">
        <v>8</v>
      </c>
      <c r="C237" s="109"/>
      <c r="D237" s="109"/>
      <c r="E237" s="109"/>
      <c r="G237" s="28"/>
      <c r="H237" s="28"/>
    </row>
    <row r="238" spans="1:8" ht="18" customHeight="1">
      <c r="A238" s="5"/>
      <c r="B238" s="46" t="s">
        <v>24</v>
      </c>
      <c r="C238" s="102">
        <f>C240+C239</f>
        <v>-105.1</v>
      </c>
      <c r="D238" s="102">
        <f t="shared" ref="D238:E238" si="16">D240+D239</f>
        <v>0</v>
      </c>
      <c r="E238" s="102">
        <f t="shared" si="16"/>
        <v>0</v>
      </c>
      <c r="G238" s="28"/>
      <c r="H238" s="28"/>
    </row>
    <row r="239" spans="1:8" ht="38.25" customHeight="1">
      <c r="A239" s="5"/>
      <c r="B239" s="68" t="s">
        <v>169</v>
      </c>
      <c r="C239" s="109">
        <v>-105.1</v>
      </c>
      <c r="D239" s="109"/>
      <c r="E239" s="109"/>
      <c r="G239" s="28"/>
      <c r="H239" s="28"/>
    </row>
    <row r="240" spans="1:8" ht="36" hidden="1" customHeight="1">
      <c r="A240" s="5"/>
      <c r="B240" s="24"/>
      <c r="C240" s="109"/>
      <c r="D240" s="109"/>
      <c r="E240" s="109"/>
      <c r="G240" s="28"/>
      <c r="H240" s="28"/>
    </row>
    <row r="241" spans="1:8" ht="18" hidden="1" customHeight="1">
      <c r="A241" s="5"/>
      <c r="B241" s="24"/>
      <c r="C241" s="109"/>
      <c r="D241" s="109"/>
      <c r="E241" s="109"/>
      <c r="G241" s="28"/>
      <c r="H241" s="28"/>
    </row>
    <row r="242" spans="1:8" ht="18" customHeight="1">
      <c r="A242" s="5"/>
      <c r="B242" s="46" t="s">
        <v>170</v>
      </c>
      <c r="C242" s="102">
        <f>C243</f>
        <v>-4667.1000000000004</v>
      </c>
      <c r="D242" s="102">
        <f>D243</f>
        <v>0</v>
      </c>
      <c r="E242" s="102">
        <f>E243</f>
        <v>0</v>
      </c>
      <c r="G242" s="28"/>
      <c r="H242" s="28"/>
    </row>
    <row r="243" spans="1:8" ht="35.25" customHeight="1">
      <c r="A243" s="5"/>
      <c r="B243" s="68" t="s">
        <v>171</v>
      </c>
      <c r="C243" s="109">
        <v>-4667.1000000000004</v>
      </c>
      <c r="D243" s="109"/>
      <c r="E243" s="109"/>
      <c r="G243" s="28"/>
      <c r="H243" s="28"/>
    </row>
    <row r="244" spans="1:8" ht="18" hidden="1" customHeight="1">
      <c r="A244" s="5"/>
      <c r="B244" s="13" t="s">
        <v>119</v>
      </c>
      <c r="C244" s="102">
        <f>C245+C246</f>
        <v>0</v>
      </c>
      <c r="D244" s="102">
        <f>D245+D246</f>
        <v>0</v>
      </c>
      <c r="E244" s="102">
        <f>E245+E246</f>
        <v>0</v>
      </c>
      <c r="G244" s="28"/>
      <c r="H244" s="28"/>
    </row>
    <row r="245" spans="1:8" ht="35.25" hidden="1" customHeight="1">
      <c r="A245" s="5"/>
      <c r="B245" s="68"/>
      <c r="C245" s="109"/>
      <c r="D245" s="109"/>
      <c r="E245" s="109"/>
      <c r="G245" s="28"/>
      <c r="H245" s="28"/>
    </row>
    <row r="246" spans="1:8" ht="30.75" hidden="1" customHeight="1">
      <c r="A246" s="5"/>
      <c r="B246" s="68"/>
      <c r="C246" s="109"/>
      <c r="D246" s="109"/>
      <c r="E246" s="109"/>
      <c r="G246" s="28"/>
      <c r="H246" s="28"/>
    </row>
    <row r="247" spans="1:8" ht="18" hidden="1" customHeight="1">
      <c r="A247" s="5"/>
      <c r="B247" s="51" t="s">
        <v>25</v>
      </c>
      <c r="C247" s="102">
        <f>C248</f>
        <v>0</v>
      </c>
      <c r="D247" s="102">
        <f t="shared" ref="D247:E247" si="17">D248</f>
        <v>0</v>
      </c>
      <c r="E247" s="102">
        <f t="shared" si="17"/>
        <v>0</v>
      </c>
      <c r="G247" s="28"/>
      <c r="H247" s="28"/>
    </row>
    <row r="248" spans="1:8" ht="18" hidden="1" customHeight="1">
      <c r="A248" s="5"/>
      <c r="B248" s="68"/>
      <c r="C248" s="109"/>
      <c r="D248" s="109"/>
      <c r="E248" s="109"/>
      <c r="G248" s="28"/>
      <c r="H248" s="28"/>
    </row>
    <row r="249" spans="1:8" ht="18" hidden="1" customHeight="1">
      <c r="A249" s="5"/>
      <c r="B249" s="51" t="s">
        <v>35</v>
      </c>
      <c r="C249" s="102">
        <f>C250+C280+C281+C282</f>
        <v>0</v>
      </c>
      <c r="D249" s="102">
        <f>D250+D280+D281+D282</f>
        <v>0</v>
      </c>
      <c r="E249" s="102">
        <f>E250+E280+E281+E282</f>
        <v>0</v>
      </c>
      <c r="G249" s="28"/>
      <c r="H249" s="28"/>
    </row>
    <row r="250" spans="1:8" ht="31.5" hidden="1" customHeight="1">
      <c r="A250" s="5"/>
      <c r="B250" s="68"/>
      <c r="C250" s="109"/>
      <c r="D250" s="109"/>
      <c r="E250" s="109"/>
      <c r="F250">
        <v>141.69999999999999</v>
      </c>
      <c r="G250" s="28"/>
      <c r="H250" s="28"/>
    </row>
    <row r="251" spans="1:8" ht="31.5" hidden="1" customHeight="1">
      <c r="A251" s="5"/>
      <c r="B251" s="68"/>
      <c r="C251" s="109"/>
      <c r="D251" s="109"/>
      <c r="E251" s="109"/>
      <c r="G251" s="28"/>
      <c r="H251" s="28"/>
    </row>
    <row r="252" spans="1:8" ht="31.5" hidden="1" customHeight="1">
      <c r="A252" s="5"/>
      <c r="B252" s="68"/>
      <c r="C252" s="109"/>
      <c r="D252" s="109"/>
      <c r="E252" s="109"/>
      <c r="G252" s="28"/>
      <c r="H252" s="28"/>
    </row>
    <row r="253" spans="1:8" ht="31.5" hidden="1" customHeight="1">
      <c r="A253" s="5"/>
      <c r="B253" s="68"/>
      <c r="C253" s="109"/>
      <c r="D253" s="109"/>
      <c r="E253" s="109"/>
      <c r="G253" s="28"/>
      <c r="H253" s="28"/>
    </row>
    <row r="254" spans="1:8" ht="31.5" hidden="1" customHeight="1">
      <c r="A254" s="5"/>
      <c r="B254" s="68"/>
      <c r="C254" s="109"/>
      <c r="D254" s="109"/>
      <c r="E254" s="109"/>
      <c r="G254" s="28"/>
      <c r="H254" s="28"/>
    </row>
    <row r="255" spans="1:8" ht="31.5" hidden="1" customHeight="1">
      <c r="A255" s="5"/>
      <c r="B255" s="68"/>
      <c r="C255" s="109"/>
      <c r="D255" s="109"/>
      <c r="E255" s="109"/>
      <c r="G255" s="28"/>
      <c r="H255" s="28"/>
    </row>
    <row r="256" spans="1:8" ht="31.5" hidden="1" customHeight="1">
      <c r="A256" s="5"/>
      <c r="B256" s="68"/>
      <c r="C256" s="109"/>
      <c r="D256" s="109"/>
      <c r="E256" s="109"/>
      <c r="G256" s="28"/>
      <c r="H256" s="28"/>
    </row>
    <row r="257" spans="1:8" ht="31.5" hidden="1" customHeight="1">
      <c r="A257" s="5"/>
      <c r="B257" s="68"/>
      <c r="C257" s="109"/>
      <c r="D257" s="109"/>
      <c r="E257" s="109"/>
      <c r="G257" s="28"/>
      <c r="H257" s="28"/>
    </row>
    <row r="258" spans="1:8" ht="31.5" hidden="1" customHeight="1">
      <c r="A258" s="5"/>
      <c r="B258" s="68"/>
      <c r="C258" s="109"/>
      <c r="D258" s="109"/>
      <c r="E258" s="109"/>
      <c r="G258" s="28"/>
      <c r="H258" s="28"/>
    </row>
    <row r="259" spans="1:8" ht="31.5" hidden="1" customHeight="1">
      <c r="A259" s="5"/>
      <c r="B259" s="68"/>
      <c r="C259" s="109"/>
      <c r="D259" s="109"/>
      <c r="E259" s="109"/>
      <c r="G259" s="28"/>
      <c r="H259" s="28"/>
    </row>
    <row r="260" spans="1:8" ht="31.5" hidden="1" customHeight="1">
      <c r="A260" s="5"/>
      <c r="B260" s="68"/>
      <c r="C260" s="109"/>
      <c r="D260" s="109"/>
      <c r="E260" s="109"/>
      <c r="G260" s="28"/>
      <c r="H260" s="28"/>
    </row>
    <row r="261" spans="1:8" ht="31.5" hidden="1" customHeight="1">
      <c r="A261" s="5"/>
      <c r="B261" s="68"/>
      <c r="C261" s="109"/>
      <c r="D261" s="109"/>
      <c r="E261" s="109"/>
      <c r="G261" s="28"/>
      <c r="H261" s="28"/>
    </row>
    <row r="262" spans="1:8" ht="31.5" hidden="1" customHeight="1">
      <c r="A262" s="5"/>
      <c r="B262" s="68"/>
      <c r="C262" s="109"/>
      <c r="D262" s="109"/>
      <c r="E262" s="109"/>
      <c r="G262" s="28"/>
      <c r="H262" s="28"/>
    </row>
    <row r="263" spans="1:8" ht="31.5" hidden="1" customHeight="1">
      <c r="A263" s="5"/>
      <c r="B263" s="68"/>
      <c r="C263" s="109"/>
      <c r="D263" s="109"/>
      <c r="E263" s="109"/>
      <c r="G263" s="28"/>
      <c r="H263" s="28"/>
    </row>
    <row r="264" spans="1:8" ht="31.5" hidden="1" customHeight="1">
      <c r="A264" s="5"/>
      <c r="B264" s="68"/>
      <c r="C264" s="109"/>
      <c r="D264" s="109"/>
      <c r="E264" s="109"/>
      <c r="G264" s="28"/>
      <c r="H264" s="28"/>
    </row>
    <row r="265" spans="1:8" ht="31.5" hidden="1" customHeight="1">
      <c r="A265" s="5"/>
      <c r="B265" s="68"/>
      <c r="C265" s="109"/>
      <c r="D265" s="109"/>
      <c r="E265" s="109"/>
      <c r="G265" s="28"/>
      <c r="H265" s="28"/>
    </row>
    <row r="266" spans="1:8" ht="31.5" hidden="1" customHeight="1">
      <c r="A266" s="5"/>
      <c r="B266" s="68"/>
      <c r="C266" s="109"/>
      <c r="D266" s="109"/>
      <c r="E266" s="109"/>
      <c r="G266" s="28"/>
      <c r="H266" s="28"/>
    </row>
    <row r="267" spans="1:8" ht="31.5" hidden="1" customHeight="1">
      <c r="A267" s="5"/>
      <c r="B267" s="68"/>
      <c r="C267" s="109"/>
      <c r="D267" s="109"/>
      <c r="E267" s="109"/>
      <c r="G267" s="28"/>
      <c r="H267" s="28"/>
    </row>
    <row r="268" spans="1:8" ht="31.5" hidden="1" customHeight="1">
      <c r="A268" s="5"/>
      <c r="B268" s="68"/>
      <c r="C268" s="109"/>
      <c r="D268" s="109"/>
      <c r="E268" s="109"/>
      <c r="G268" s="28"/>
      <c r="H268" s="28"/>
    </row>
    <row r="269" spans="1:8" ht="31.5" hidden="1" customHeight="1">
      <c r="A269" s="5"/>
      <c r="B269" s="68"/>
      <c r="C269" s="109"/>
      <c r="D269" s="109"/>
      <c r="E269" s="109"/>
      <c r="G269" s="28"/>
      <c r="H269" s="28"/>
    </row>
    <row r="270" spans="1:8" ht="31.5" hidden="1" customHeight="1">
      <c r="A270" s="5"/>
      <c r="B270" s="68"/>
      <c r="C270" s="109"/>
      <c r="D270" s="109"/>
      <c r="E270" s="109"/>
      <c r="G270" s="28"/>
      <c r="H270" s="28"/>
    </row>
    <row r="271" spans="1:8" ht="31.5" hidden="1" customHeight="1">
      <c r="A271" s="5"/>
      <c r="B271" s="68"/>
      <c r="C271" s="109"/>
      <c r="D271" s="109"/>
      <c r="E271" s="109"/>
      <c r="G271" s="28"/>
      <c r="H271" s="28"/>
    </row>
    <row r="272" spans="1:8" ht="31.5" hidden="1" customHeight="1">
      <c r="A272" s="5"/>
      <c r="B272" s="68"/>
      <c r="C272" s="109"/>
      <c r="D272" s="109"/>
      <c r="E272" s="109"/>
      <c r="G272" s="28"/>
      <c r="H272" s="28"/>
    </row>
    <row r="273" spans="1:8" ht="31.5" hidden="1" customHeight="1">
      <c r="A273" s="5"/>
      <c r="B273" s="68"/>
      <c r="C273" s="109"/>
      <c r="D273" s="109"/>
      <c r="E273" s="109"/>
      <c r="G273" s="28"/>
      <c r="H273" s="28"/>
    </row>
    <row r="274" spans="1:8" ht="31.5" hidden="1" customHeight="1">
      <c r="A274" s="5"/>
      <c r="B274" s="68"/>
      <c r="C274" s="109"/>
      <c r="D274" s="109"/>
      <c r="E274" s="109"/>
      <c r="G274" s="28"/>
      <c r="H274" s="28"/>
    </row>
    <row r="275" spans="1:8" ht="31.5" hidden="1" customHeight="1">
      <c r="A275" s="5"/>
      <c r="B275" s="68"/>
      <c r="C275" s="109"/>
      <c r="D275" s="109"/>
      <c r="E275" s="109"/>
      <c r="G275" s="28"/>
      <c r="H275" s="28"/>
    </row>
    <row r="276" spans="1:8" ht="31.5" hidden="1" customHeight="1">
      <c r="A276" s="5"/>
      <c r="B276" s="68"/>
      <c r="C276" s="109"/>
      <c r="D276" s="109"/>
      <c r="E276" s="109"/>
      <c r="G276" s="28"/>
      <c r="H276" s="28"/>
    </row>
    <row r="277" spans="1:8" ht="31.5" hidden="1" customHeight="1">
      <c r="A277" s="5"/>
      <c r="B277" s="68"/>
      <c r="C277" s="109"/>
      <c r="D277" s="109"/>
      <c r="E277" s="109"/>
      <c r="G277" s="28"/>
      <c r="H277" s="28"/>
    </row>
    <row r="278" spans="1:8" ht="31.5" hidden="1" customHeight="1">
      <c r="A278" s="5"/>
      <c r="B278" s="68"/>
      <c r="C278" s="109"/>
      <c r="D278" s="109"/>
      <c r="E278" s="109"/>
      <c r="G278" s="28"/>
      <c r="H278" s="28"/>
    </row>
    <row r="279" spans="1:8" ht="31.5" hidden="1" customHeight="1">
      <c r="A279" s="5"/>
      <c r="B279" s="68"/>
      <c r="C279" s="109"/>
      <c r="D279" s="109"/>
      <c r="E279" s="109"/>
      <c r="G279" s="28"/>
      <c r="H279" s="28"/>
    </row>
    <row r="280" spans="1:8" ht="30.75" hidden="1" customHeight="1">
      <c r="A280" s="5"/>
      <c r="B280" s="68"/>
      <c r="C280" s="110"/>
      <c r="D280" s="109"/>
      <c r="E280" s="109"/>
      <c r="G280" s="28"/>
      <c r="H280" s="28"/>
    </row>
    <row r="281" spans="1:8" s="3" customFormat="1" ht="18" hidden="1" customHeight="1">
      <c r="A281" s="22"/>
      <c r="B281" s="16"/>
      <c r="C281" s="110"/>
      <c r="D281" s="109"/>
      <c r="E281" s="109"/>
      <c r="G281" s="69"/>
      <c r="H281" s="69"/>
    </row>
    <row r="282" spans="1:8" s="3" customFormat="1" ht="18" hidden="1" customHeight="1">
      <c r="A282" s="22"/>
      <c r="B282" s="16"/>
      <c r="C282" s="110"/>
      <c r="D282" s="109"/>
      <c r="E282" s="109"/>
      <c r="G282" s="69"/>
      <c r="H282" s="69"/>
    </row>
    <row r="283" spans="1:8" ht="18" hidden="1" customHeight="1">
      <c r="A283" s="5"/>
      <c r="B283" s="24"/>
      <c r="C283" s="109"/>
      <c r="D283" s="109"/>
      <c r="E283" s="109"/>
      <c r="G283" s="28"/>
      <c r="H283" s="28"/>
    </row>
    <row r="284" spans="1:8" ht="18" customHeight="1">
      <c r="A284" s="5"/>
      <c r="B284" s="46" t="s">
        <v>172</v>
      </c>
      <c r="C284" s="102">
        <f>C285+C286</f>
        <v>-721.6</v>
      </c>
      <c r="D284" s="102">
        <f>D285+D286</f>
        <v>0</v>
      </c>
      <c r="E284" s="102">
        <f>E285+E286</f>
        <v>0</v>
      </c>
      <c r="G284" s="28"/>
      <c r="H284" s="28"/>
    </row>
    <row r="285" spans="1:8" ht="41.25" customHeight="1">
      <c r="A285" s="5"/>
      <c r="B285" s="57" t="s">
        <v>174</v>
      </c>
      <c r="C285" s="109">
        <v>-721.6</v>
      </c>
      <c r="D285" s="109"/>
      <c r="E285" s="109"/>
      <c r="G285" s="28"/>
      <c r="H285" s="28"/>
    </row>
    <row r="286" spans="1:8" ht="18" hidden="1" customHeight="1">
      <c r="A286" s="5"/>
      <c r="B286" s="57"/>
      <c r="C286" s="110"/>
      <c r="D286" s="109"/>
      <c r="E286" s="109"/>
      <c r="G286" s="63"/>
      <c r="H286" s="63"/>
    </row>
    <row r="287" spans="1:8" ht="18" hidden="1" customHeight="1">
      <c r="A287" s="5"/>
      <c r="B287" s="23"/>
      <c r="C287" s="109"/>
      <c r="D287" s="109"/>
      <c r="E287" s="109"/>
    </row>
    <row r="288" spans="1:8" ht="18" hidden="1" customHeight="1">
      <c r="A288" s="5"/>
      <c r="B288" s="16"/>
      <c r="C288" s="109"/>
      <c r="D288" s="109"/>
      <c r="E288" s="109"/>
    </row>
    <row r="289" spans="1:8" ht="18" hidden="1" customHeight="1">
      <c r="A289" s="5"/>
      <c r="B289" s="46" t="s">
        <v>47</v>
      </c>
      <c r="C289" s="102">
        <f>C290+C291+C292+C293+C294</f>
        <v>0</v>
      </c>
      <c r="D289" s="102">
        <f>D290+D291+D292+D293+D294</f>
        <v>0</v>
      </c>
      <c r="E289" s="102">
        <f>E290+E291+E292+E293+E294</f>
        <v>0</v>
      </c>
    </row>
    <row r="290" spans="1:8" ht="37.5" hidden="1" customHeight="1">
      <c r="A290" s="5"/>
      <c r="B290" s="57"/>
      <c r="C290" s="109"/>
      <c r="D290" s="109"/>
      <c r="E290" s="109"/>
    </row>
    <row r="291" spans="1:8" ht="36" hidden="1" customHeight="1">
      <c r="A291" s="5"/>
      <c r="B291" s="57"/>
      <c r="C291" s="109"/>
      <c r="D291" s="109"/>
      <c r="E291" s="109"/>
    </row>
    <row r="292" spans="1:8" ht="48.75" hidden="1" customHeight="1">
      <c r="A292" s="5"/>
      <c r="B292" s="16"/>
      <c r="C292" s="109"/>
      <c r="D292" s="109"/>
      <c r="E292" s="109"/>
    </row>
    <row r="293" spans="1:8" ht="48.75" hidden="1" customHeight="1">
      <c r="A293" s="5"/>
      <c r="B293" s="16"/>
      <c r="C293" s="109"/>
      <c r="D293" s="109"/>
      <c r="E293" s="109"/>
    </row>
    <row r="294" spans="1:8" ht="30.75" hidden="1" customHeight="1">
      <c r="A294" s="5"/>
      <c r="B294" s="16"/>
      <c r="C294" s="109"/>
      <c r="D294" s="109"/>
      <c r="E294" s="109"/>
    </row>
    <row r="295" spans="1:8" ht="30.75" customHeight="1">
      <c r="A295" s="5"/>
      <c r="B295" s="52" t="s">
        <v>162</v>
      </c>
      <c r="C295" s="102">
        <f>C296</f>
        <v>-385.8</v>
      </c>
      <c r="D295" s="102">
        <f t="shared" ref="D295:E295" si="18">D296</f>
        <v>0</v>
      </c>
      <c r="E295" s="102">
        <f t="shared" si="18"/>
        <v>0</v>
      </c>
    </row>
    <row r="296" spans="1:8" ht="48.75" customHeight="1">
      <c r="A296" s="5"/>
      <c r="B296" s="16" t="s">
        <v>175</v>
      </c>
      <c r="C296" s="109">
        <v>-385.8</v>
      </c>
      <c r="D296" s="109"/>
      <c r="E296" s="109"/>
    </row>
    <row r="297" spans="1:8" ht="18" hidden="1" customHeight="1">
      <c r="A297" s="5"/>
      <c r="B297" s="52" t="s">
        <v>66</v>
      </c>
      <c r="C297" s="102">
        <f>C298</f>
        <v>0</v>
      </c>
      <c r="D297" s="102">
        <f t="shared" ref="D297:E297" si="19">D298</f>
        <v>0</v>
      </c>
      <c r="E297" s="102">
        <f t="shared" si="19"/>
        <v>0</v>
      </c>
    </row>
    <row r="298" spans="1:8" ht="30" hidden="1" customHeight="1">
      <c r="A298" s="5"/>
      <c r="B298" s="16"/>
      <c r="C298" s="109"/>
      <c r="D298" s="109"/>
      <c r="E298" s="109"/>
    </row>
    <row r="299" spans="1:8" ht="18" hidden="1" customHeight="1">
      <c r="A299" s="5"/>
      <c r="B299" s="46" t="s">
        <v>26</v>
      </c>
      <c r="C299" s="102">
        <f>C300+C301</f>
        <v>0</v>
      </c>
      <c r="D299" s="102">
        <f>D300+D301</f>
        <v>0</v>
      </c>
      <c r="E299" s="102">
        <f>E300+E301</f>
        <v>0</v>
      </c>
      <c r="F299" s="80"/>
      <c r="G299" s="64"/>
      <c r="H299" s="64"/>
    </row>
    <row r="300" spans="1:8" ht="30" hidden="1" customHeight="1">
      <c r="A300" s="5"/>
      <c r="B300" s="74"/>
      <c r="C300" s="109"/>
      <c r="D300" s="109"/>
      <c r="E300" s="105"/>
      <c r="F300" s="80"/>
      <c r="G300" s="65"/>
      <c r="H300" s="64"/>
    </row>
    <row r="301" spans="1:8" ht="18" hidden="1" customHeight="1">
      <c r="A301" s="5"/>
      <c r="B301" s="24"/>
      <c r="C301" s="109"/>
      <c r="D301" s="109"/>
      <c r="E301" s="109"/>
      <c r="F301" s="80"/>
      <c r="G301" s="64"/>
      <c r="H301" s="64"/>
    </row>
    <row r="302" spans="1:8" ht="18" hidden="1" customHeight="1">
      <c r="A302" s="5"/>
      <c r="B302" s="68"/>
      <c r="C302" s="109"/>
      <c r="D302" s="109"/>
      <c r="E302" s="109"/>
      <c r="F302" s="80"/>
      <c r="G302" s="64"/>
      <c r="H302" s="64"/>
    </row>
    <row r="303" spans="1:8" ht="23.25" customHeight="1">
      <c r="A303" s="4"/>
      <c r="B303" s="46" t="s">
        <v>27</v>
      </c>
      <c r="C303" s="102">
        <f>C304+C305+C306+C307</f>
        <v>213.4</v>
      </c>
      <c r="D303" s="102">
        <f>D304+D305+D306+D307</f>
        <v>0</v>
      </c>
      <c r="E303" s="102">
        <f>E304+E305+E306+E307</f>
        <v>0</v>
      </c>
      <c r="F303" s="80"/>
      <c r="G303" s="64"/>
      <c r="H303" s="64"/>
    </row>
    <row r="304" spans="1:8" ht="39" customHeight="1">
      <c r="A304" s="4"/>
      <c r="B304" s="24" t="s">
        <v>179</v>
      </c>
      <c r="C304" s="109">
        <v>213.4</v>
      </c>
      <c r="D304" s="105"/>
      <c r="E304" s="105"/>
      <c r="F304" s="80"/>
      <c r="G304" s="64"/>
      <c r="H304" s="64"/>
    </row>
    <row r="305" spans="1:8" ht="35.25" hidden="1" customHeight="1">
      <c r="A305" s="4"/>
      <c r="B305" s="90"/>
      <c r="C305" s="109"/>
      <c r="D305" s="109"/>
      <c r="E305" s="109"/>
      <c r="F305" s="80"/>
      <c r="G305" s="64"/>
      <c r="H305" s="64"/>
    </row>
    <row r="306" spans="1:8" ht="30.75" hidden="1" customHeight="1">
      <c r="A306" s="4"/>
      <c r="B306" s="16"/>
      <c r="C306" s="109"/>
      <c r="D306" s="109"/>
      <c r="E306" s="109"/>
      <c r="F306" s="80"/>
      <c r="G306" s="64"/>
      <c r="H306" s="64"/>
    </row>
    <row r="307" spans="1:8" ht="46.5" hidden="1" customHeight="1">
      <c r="A307" s="4"/>
      <c r="B307" s="163"/>
      <c r="C307" s="109"/>
      <c r="D307" s="105"/>
      <c r="E307" s="105"/>
      <c r="F307" s="80"/>
      <c r="G307" s="64"/>
      <c r="H307" s="64"/>
    </row>
    <row r="308" spans="1:8" ht="26.25" hidden="1" customHeight="1">
      <c r="A308" s="4"/>
      <c r="B308" s="51" t="s">
        <v>53</v>
      </c>
      <c r="C308" s="102">
        <f>C309</f>
        <v>0</v>
      </c>
      <c r="D308" s="105"/>
      <c r="E308" s="105"/>
      <c r="F308" s="80"/>
      <c r="G308" s="66"/>
      <c r="H308" s="64"/>
    </row>
    <row r="309" spans="1:8" ht="54.75" hidden="1" customHeight="1">
      <c r="A309" s="4"/>
      <c r="B309" s="90"/>
      <c r="C309" s="109"/>
      <c r="D309" s="105"/>
      <c r="E309" s="105"/>
      <c r="F309" s="80"/>
      <c r="G309" s="65"/>
      <c r="H309" s="64"/>
    </row>
    <row r="310" spans="1:8" ht="25.5" customHeight="1">
      <c r="A310" s="4" t="s">
        <v>22</v>
      </c>
      <c r="B310" s="83" t="s">
        <v>23</v>
      </c>
      <c r="C310" s="136">
        <f>C318+C333+C346+C367+C316+C336+C344+C312+C342+C338+C340+C384</f>
        <v>45057.700000000004</v>
      </c>
      <c r="D310" s="104">
        <f>D318+D333+D346+D367+D316+D336+D344+D312+D342+D338+D340+D384</f>
        <v>-1602.1</v>
      </c>
      <c r="E310" s="104">
        <f>E318+E333+E346+E367+E316+E336+E344+E312+E342+E338+E340+E384</f>
        <v>-1593.3999999999999</v>
      </c>
      <c r="F310" s="80"/>
      <c r="G310" s="66"/>
      <c r="H310" s="64"/>
    </row>
    <row r="311" spans="1:8" ht="18.75" customHeight="1">
      <c r="A311" s="5"/>
      <c r="B311" s="24" t="s">
        <v>8</v>
      </c>
      <c r="C311" s="109"/>
      <c r="D311" s="105"/>
      <c r="E311" s="105"/>
      <c r="F311" s="80"/>
      <c r="G311" s="66"/>
      <c r="H311" s="64"/>
    </row>
    <row r="312" spans="1:8" ht="33" hidden="1" customHeight="1">
      <c r="A312" s="5"/>
      <c r="B312" s="99" t="s">
        <v>148</v>
      </c>
      <c r="C312" s="102">
        <f>C313+C314+C315</f>
        <v>0</v>
      </c>
      <c r="D312" s="102">
        <f>D313+D314+D315</f>
        <v>0</v>
      </c>
      <c r="E312" s="102">
        <f>E313+E314+E315</f>
        <v>0</v>
      </c>
      <c r="F312" s="80"/>
      <c r="G312" s="64"/>
      <c r="H312" s="64"/>
    </row>
    <row r="313" spans="1:8" ht="37.5" hidden="1" customHeight="1">
      <c r="A313" s="5"/>
      <c r="B313" s="146"/>
      <c r="C313" s="109"/>
      <c r="D313" s="105"/>
      <c r="E313" s="105"/>
      <c r="F313" s="80"/>
      <c r="G313" s="64"/>
      <c r="H313" s="64"/>
    </row>
    <row r="314" spans="1:8" ht="36.75" hidden="1" customHeight="1">
      <c r="A314" s="5"/>
      <c r="B314" s="43"/>
      <c r="C314" s="109"/>
      <c r="D314" s="105"/>
      <c r="E314" s="105"/>
      <c r="F314" s="80"/>
      <c r="G314" s="64"/>
      <c r="H314" s="64"/>
    </row>
    <row r="315" spans="1:8" ht="24.75" hidden="1" customHeight="1">
      <c r="A315" s="5"/>
      <c r="B315" s="43"/>
      <c r="C315" s="109"/>
      <c r="D315" s="105"/>
      <c r="E315" s="105"/>
      <c r="F315" s="80"/>
      <c r="G315" s="64"/>
      <c r="H315" s="64"/>
    </row>
    <row r="316" spans="1:8" ht="24" hidden="1" customHeight="1">
      <c r="A316" s="4"/>
      <c r="B316" s="46" t="s">
        <v>24</v>
      </c>
      <c r="C316" s="102">
        <f>C317</f>
        <v>0</v>
      </c>
      <c r="D316" s="102">
        <f>D317</f>
        <v>0</v>
      </c>
      <c r="E316" s="102">
        <f>E317</f>
        <v>0</v>
      </c>
      <c r="F316" s="80"/>
      <c r="G316" s="66"/>
      <c r="H316" s="67"/>
    </row>
    <row r="317" spans="1:8" ht="27.75" hidden="1" customHeight="1">
      <c r="A317" s="4"/>
      <c r="B317" s="47" t="s">
        <v>140</v>
      </c>
      <c r="C317" s="109"/>
      <c r="D317" s="105"/>
      <c r="E317" s="105"/>
      <c r="F317" s="80"/>
      <c r="G317" s="67"/>
      <c r="H317" s="64"/>
    </row>
    <row r="318" spans="1:8" ht="25.5" hidden="1" customHeight="1">
      <c r="A318" s="4"/>
      <c r="B318" s="46" t="s">
        <v>77</v>
      </c>
      <c r="C318" s="102">
        <f>C325+C326+C319+C320+C321+C322+C323+C324+C327+C328+C329+C330++C331+C332</f>
        <v>0</v>
      </c>
      <c r="D318" s="102">
        <f>D325+D326+D319+D320+D321+D322+D323+D324+D327+D328+D329+D330++D331+D332</f>
        <v>0</v>
      </c>
      <c r="E318" s="102">
        <f>E325+E326+E319+E320+E321+E322+E323+E324+E327+E328+E329+E330++E331+E332</f>
        <v>0</v>
      </c>
      <c r="F318" s="80"/>
      <c r="G318" s="65"/>
      <c r="H318" s="64"/>
    </row>
    <row r="319" spans="1:8" ht="63.75" hidden="1" customHeight="1">
      <c r="A319" s="4"/>
      <c r="B319" s="11"/>
      <c r="C319" s="109"/>
      <c r="D319" s="109"/>
      <c r="E319" s="109"/>
    </row>
    <row r="320" spans="1:8" ht="47.25" hidden="1" customHeight="1">
      <c r="A320" s="4"/>
      <c r="B320" s="11"/>
      <c r="C320" s="109"/>
      <c r="D320" s="105"/>
      <c r="E320" s="105"/>
    </row>
    <row r="321" spans="1:5" ht="23.25" hidden="1" customHeight="1">
      <c r="A321" s="4"/>
      <c r="B321" s="16"/>
      <c r="C321" s="109"/>
      <c r="D321" s="105"/>
      <c r="E321" s="105"/>
    </row>
    <row r="322" spans="1:5" ht="23.25" hidden="1" customHeight="1">
      <c r="A322" s="4"/>
      <c r="B322" s="16"/>
      <c r="C322" s="109"/>
      <c r="D322" s="105"/>
      <c r="E322" s="105"/>
    </row>
    <row r="323" spans="1:5" ht="23.25" hidden="1" customHeight="1">
      <c r="A323" s="4"/>
      <c r="B323" s="16"/>
      <c r="C323" s="109"/>
      <c r="D323" s="105"/>
      <c r="E323" s="105"/>
    </row>
    <row r="324" spans="1:5" ht="23.25" hidden="1" customHeight="1">
      <c r="A324" s="4"/>
      <c r="B324" s="16"/>
      <c r="C324" s="109"/>
      <c r="D324" s="105"/>
      <c r="E324" s="105"/>
    </row>
    <row r="325" spans="1:5" ht="23.25" hidden="1" customHeight="1">
      <c r="A325" s="4"/>
      <c r="B325" s="16"/>
      <c r="C325" s="109"/>
      <c r="D325" s="105"/>
      <c r="E325" s="105"/>
    </row>
    <row r="326" spans="1:5" ht="23.25" hidden="1" customHeight="1">
      <c r="A326" s="4"/>
      <c r="B326" s="16"/>
      <c r="C326" s="109"/>
      <c r="D326" s="105"/>
      <c r="E326" s="105"/>
    </row>
    <row r="327" spans="1:5" ht="23.25" hidden="1" customHeight="1">
      <c r="A327" s="4"/>
      <c r="B327" s="47"/>
      <c r="C327" s="109"/>
      <c r="D327" s="105"/>
      <c r="E327" s="105"/>
    </row>
    <row r="328" spans="1:5" ht="23.25" hidden="1" customHeight="1">
      <c r="A328" s="4"/>
      <c r="B328" s="47"/>
      <c r="C328" s="109"/>
      <c r="D328" s="105"/>
      <c r="E328" s="105"/>
    </row>
    <row r="329" spans="1:5" ht="23.25" hidden="1" customHeight="1">
      <c r="A329" s="4"/>
      <c r="B329" s="16"/>
      <c r="C329" s="109"/>
      <c r="D329" s="105"/>
      <c r="E329" s="105"/>
    </row>
    <row r="330" spans="1:5" ht="23.25" hidden="1" customHeight="1">
      <c r="A330" s="4"/>
      <c r="B330" s="16"/>
      <c r="C330" s="109"/>
      <c r="D330" s="105"/>
      <c r="E330" s="105"/>
    </row>
    <row r="331" spans="1:5" ht="23.25" hidden="1" customHeight="1">
      <c r="A331" s="4"/>
      <c r="B331" s="16"/>
      <c r="C331" s="109"/>
      <c r="D331" s="105"/>
      <c r="E331" s="105"/>
    </row>
    <row r="332" spans="1:5" ht="23.25" hidden="1" customHeight="1">
      <c r="A332" s="4"/>
      <c r="B332" s="16"/>
      <c r="C332" s="109"/>
      <c r="D332" s="105"/>
      <c r="E332" s="105"/>
    </row>
    <row r="333" spans="1:5" ht="19.5" hidden="1" customHeight="1">
      <c r="A333" s="4"/>
      <c r="B333" s="51" t="s">
        <v>25</v>
      </c>
      <c r="C333" s="102">
        <f>C334+C335</f>
        <v>0</v>
      </c>
      <c r="D333" s="102">
        <f>D334</f>
        <v>0</v>
      </c>
      <c r="E333" s="102">
        <f>E334</f>
        <v>0</v>
      </c>
    </row>
    <row r="334" spans="1:5" ht="50.25" hidden="1" customHeight="1">
      <c r="A334" s="4"/>
      <c r="B334" s="74"/>
      <c r="C334" s="109"/>
      <c r="D334" s="105"/>
      <c r="E334" s="105"/>
    </row>
    <row r="335" spans="1:5" ht="50.25" hidden="1" customHeight="1">
      <c r="A335" s="4"/>
      <c r="B335" s="74"/>
      <c r="C335" s="109"/>
      <c r="D335" s="105"/>
      <c r="E335" s="105"/>
    </row>
    <row r="336" spans="1:5" ht="29.25" hidden="1" customHeight="1">
      <c r="A336" s="4"/>
      <c r="B336" s="51" t="s">
        <v>35</v>
      </c>
      <c r="C336" s="102">
        <f>C337</f>
        <v>0</v>
      </c>
      <c r="D336" s="102">
        <f>D337</f>
        <v>0</v>
      </c>
      <c r="E336" s="102">
        <f>E337</f>
        <v>0</v>
      </c>
    </row>
    <row r="337" spans="1:6" ht="30.75" hidden="1" customHeight="1">
      <c r="A337" s="4"/>
      <c r="B337" s="74"/>
      <c r="C337" s="109"/>
      <c r="D337" s="105"/>
      <c r="E337" s="105"/>
    </row>
    <row r="338" spans="1:6" ht="23.25" hidden="1" customHeight="1">
      <c r="A338" s="4"/>
      <c r="B338" s="46" t="s">
        <v>109</v>
      </c>
      <c r="C338" s="102">
        <f>C339</f>
        <v>0</v>
      </c>
      <c r="D338" s="102">
        <f>D339</f>
        <v>0</v>
      </c>
      <c r="E338" s="102">
        <f>E339</f>
        <v>0</v>
      </c>
    </row>
    <row r="339" spans="1:6" ht="21" hidden="1" customHeight="1">
      <c r="A339" s="4"/>
      <c r="B339" s="74"/>
      <c r="C339" s="109"/>
      <c r="D339" s="105"/>
      <c r="E339" s="105"/>
    </row>
    <row r="340" spans="1:6" ht="23.25" hidden="1" customHeight="1">
      <c r="A340" s="4"/>
      <c r="B340" s="46" t="s">
        <v>38</v>
      </c>
      <c r="C340" s="102">
        <f>C341</f>
        <v>0</v>
      </c>
      <c r="D340" s="102">
        <f>D341</f>
        <v>0</v>
      </c>
      <c r="E340" s="102">
        <f>E341</f>
        <v>0</v>
      </c>
    </row>
    <row r="341" spans="1:6" ht="51" hidden="1" customHeight="1">
      <c r="A341" s="4"/>
      <c r="B341" s="90"/>
      <c r="C341" s="109"/>
      <c r="D341" s="105"/>
      <c r="E341" s="105"/>
    </row>
    <row r="342" spans="1:6" ht="23.25" hidden="1" customHeight="1">
      <c r="A342" s="4"/>
      <c r="B342" s="23" t="s">
        <v>79</v>
      </c>
      <c r="C342" s="102">
        <f>C343</f>
        <v>0</v>
      </c>
      <c r="D342" s="102">
        <f>D343</f>
        <v>0</v>
      </c>
      <c r="E342" s="102">
        <f>E343</f>
        <v>0</v>
      </c>
    </row>
    <row r="343" spans="1:6" ht="35.25" hidden="1" customHeight="1">
      <c r="A343" s="4"/>
      <c r="B343" s="74"/>
      <c r="C343" s="109"/>
      <c r="D343" s="105"/>
      <c r="E343" s="105"/>
    </row>
    <row r="344" spans="1:6" ht="27.75" hidden="1" customHeight="1">
      <c r="A344" s="4"/>
      <c r="B344" s="52" t="s">
        <v>66</v>
      </c>
      <c r="C344" s="102">
        <f>C345</f>
        <v>0</v>
      </c>
      <c r="D344" s="102">
        <f>D345</f>
        <v>0</v>
      </c>
      <c r="E344" s="102">
        <f>E345</f>
        <v>0</v>
      </c>
    </row>
    <row r="345" spans="1:6" ht="39.75" hidden="1" customHeight="1">
      <c r="A345" s="4"/>
      <c r="B345" s="119"/>
      <c r="C345" s="109"/>
      <c r="D345" s="105"/>
      <c r="E345" s="105"/>
    </row>
    <row r="346" spans="1:6" ht="26.25" customHeight="1">
      <c r="A346" s="4"/>
      <c r="B346" s="46" t="s">
        <v>26</v>
      </c>
      <c r="C346" s="102">
        <f>SUM(C347:C366)</f>
        <v>-267.7</v>
      </c>
      <c r="D346" s="102">
        <f>SUM(D347:D366)</f>
        <v>-286</v>
      </c>
      <c r="E346" s="102">
        <f>SUM(E347:E366)</f>
        <v>-286</v>
      </c>
      <c r="F346" s="28"/>
    </row>
    <row r="347" spans="1:6" ht="84" customHeight="1">
      <c r="A347" s="4"/>
      <c r="B347" s="162" t="s">
        <v>182</v>
      </c>
      <c r="C347" s="109">
        <v>-194.9</v>
      </c>
      <c r="D347" s="109">
        <v>-194.9</v>
      </c>
      <c r="E347" s="109">
        <v>-194.9</v>
      </c>
      <c r="F347" s="63"/>
    </row>
    <row r="348" spans="1:6" ht="48" customHeight="1">
      <c r="A348" s="4"/>
      <c r="B348" s="24" t="s">
        <v>181</v>
      </c>
      <c r="C348" s="109">
        <v>-13.4</v>
      </c>
      <c r="D348" s="109">
        <v>-13.4</v>
      </c>
      <c r="E348" s="109">
        <v>-13.4</v>
      </c>
    </row>
    <row r="349" spans="1:6" ht="44.25" customHeight="1">
      <c r="A349" s="4"/>
      <c r="B349" s="74" t="s">
        <v>183</v>
      </c>
      <c r="C349" s="109">
        <v>-77.7</v>
      </c>
      <c r="D349" s="109">
        <v>-77.7</v>
      </c>
      <c r="E349" s="109">
        <v>-77.7</v>
      </c>
    </row>
    <row r="350" spans="1:6" ht="56.25" customHeight="1">
      <c r="A350" s="4"/>
      <c r="B350" s="74" t="s">
        <v>201</v>
      </c>
      <c r="C350" s="109">
        <v>18.3</v>
      </c>
      <c r="D350" s="105"/>
      <c r="E350" s="105"/>
    </row>
    <row r="351" spans="1:6" ht="96" hidden="1" customHeight="1">
      <c r="A351" s="4"/>
      <c r="B351" s="75"/>
      <c r="C351" s="109"/>
      <c r="D351" s="105"/>
      <c r="E351" s="105"/>
    </row>
    <row r="352" spans="1:6" ht="51" hidden="1" customHeight="1">
      <c r="A352" s="4"/>
      <c r="B352" s="84"/>
      <c r="C352" s="109"/>
      <c r="D352" s="105"/>
      <c r="E352" s="105"/>
    </row>
    <row r="353" spans="1:5" ht="48" hidden="1" customHeight="1">
      <c r="A353" s="4"/>
      <c r="B353" s="144"/>
      <c r="C353" s="109"/>
      <c r="D353" s="105"/>
      <c r="E353" s="105"/>
    </row>
    <row r="354" spans="1:5" ht="51" hidden="1" customHeight="1">
      <c r="A354" s="4"/>
      <c r="B354" s="84"/>
      <c r="C354" s="109"/>
      <c r="D354" s="105"/>
      <c r="E354" s="105"/>
    </row>
    <row r="355" spans="1:5" ht="48.75" hidden="1" customHeight="1">
      <c r="A355" s="4"/>
      <c r="B355" s="74"/>
      <c r="C355" s="109"/>
      <c r="D355" s="105"/>
      <c r="E355" s="105"/>
    </row>
    <row r="356" spans="1:5" ht="18.75" hidden="1" customHeight="1">
      <c r="A356" s="4"/>
      <c r="B356" s="74"/>
      <c r="C356" s="109"/>
      <c r="D356" s="105"/>
      <c r="E356" s="105"/>
    </row>
    <row r="357" spans="1:5" ht="18.75" hidden="1" customHeight="1">
      <c r="A357" s="4"/>
      <c r="B357" s="74"/>
      <c r="C357" s="109"/>
      <c r="D357" s="105"/>
      <c r="E357" s="105"/>
    </row>
    <row r="358" spans="1:5" ht="18.75" hidden="1" customHeight="1">
      <c r="A358" s="4"/>
      <c r="B358" s="74"/>
      <c r="C358" s="109"/>
      <c r="D358" s="105"/>
      <c r="E358" s="105"/>
    </row>
    <row r="359" spans="1:5" ht="18.75" hidden="1" customHeight="1">
      <c r="A359" s="4"/>
      <c r="B359" s="74"/>
      <c r="C359" s="109"/>
      <c r="D359" s="105"/>
      <c r="E359" s="105"/>
    </row>
    <row r="360" spans="1:5" ht="18.75" hidden="1" customHeight="1">
      <c r="A360" s="4"/>
      <c r="B360" s="74"/>
      <c r="C360" s="109"/>
      <c r="D360" s="105"/>
      <c r="E360" s="105"/>
    </row>
    <row r="361" spans="1:5" ht="18.75" hidden="1" customHeight="1">
      <c r="A361" s="4"/>
      <c r="B361" s="74"/>
      <c r="C361" s="109"/>
      <c r="D361" s="105"/>
      <c r="E361" s="105"/>
    </row>
    <row r="362" spans="1:5" ht="18.75" hidden="1" customHeight="1">
      <c r="A362" s="4"/>
      <c r="B362" s="74"/>
      <c r="C362" s="109"/>
      <c r="D362" s="105"/>
      <c r="E362" s="105"/>
    </row>
    <row r="363" spans="1:5" ht="18.75" hidden="1" customHeight="1">
      <c r="A363" s="4"/>
      <c r="B363" s="74"/>
      <c r="C363" s="109"/>
      <c r="D363" s="105"/>
      <c r="E363" s="105"/>
    </row>
    <row r="364" spans="1:5" ht="18.75" hidden="1" customHeight="1">
      <c r="A364" s="4"/>
      <c r="B364" s="74"/>
      <c r="C364" s="109"/>
      <c r="D364" s="105"/>
      <c r="E364" s="105"/>
    </row>
    <row r="365" spans="1:5" ht="18.75" hidden="1" customHeight="1">
      <c r="A365" s="4"/>
      <c r="B365" s="74"/>
      <c r="C365" s="109"/>
      <c r="D365" s="105"/>
      <c r="E365" s="105"/>
    </row>
    <row r="366" spans="1:5" ht="18.75" hidden="1" customHeight="1">
      <c r="A366" s="4"/>
      <c r="B366" s="74"/>
      <c r="C366" s="109"/>
      <c r="D366" s="105"/>
      <c r="E366" s="105"/>
    </row>
    <row r="367" spans="1:5" ht="27" customHeight="1">
      <c r="A367" s="4"/>
      <c r="B367" s="52" t="s">
        <v>27</v>
      </c>
      <c r="C367" s="102">
        <f>SUM(C368:C383)</f>
        <v>45413</v>
      </c>
      <c r="D367" s="102">
        <f t="shared" ref="D367:E367" si="20">D368+D369+D370+D371+D372+D373+D374+D375+D376</f>
        <v>-1236.6999999999998</v>
      </c>
      <c r="E367" s="102">
        <f t="shared" si="20"/>
        <v>-1236.6999999999998</v>
      </c>
    </row>
    <row r="368" spans="1:5" ht="53.25" customHeight="1">
      <c r="A368" s="4"/>
      <c r="B368" s="24" t="s">
        <v>184</v>
      </c>
      <c r="C368" s="109">
        <v>-54.8</v>
      </c>
      <c r="D368" s="109"/>
      <c r="E368" s="109"/>
    </row>
    <row r="369" spans="1:5" ht="44.25" customHeight="1">
      <c r="A369" s="4"/>
      <c r="B369" s="16" t="s">
        <v>185</v>
      </c>
      <c r="C369" s="109">
        <v>-1112.0999999999999</v>
      </c>
      <c r="D369" s="109">
        <v>-1112.0999999999999</v>
      </c>
      <c r="E369" s="109">
        <v>-1112.0999999999999</v>
      </c>
    </row>
    <row r="370" spans="1:5" ht="40.5" customHeight="1">
      <c r="A370" s="4"/>
      <c r="B370" s="16" t="s">
        <v>186</v>
      </c>
      <c r="C370" s="109">
        <v>-60</v>
      </c>
      <c r="D370" s="109">
        <v>-60</v>
      </c>
      <c r="E370" s="109">
        <v>-60</v>
      </c>
    </row>
    <row r="371" spans="1:5" ht="61.5" customHeight="1">
      <c r="A371" s="4"/>
      <c r="B371" s="163" t="s">
        <v>187</v>
      </c>
      <c r="C371" s="109">
        <v>689.9</v>
      </c>
      <c r="D371" s="105"/>
      <c r="E371" s="105"/>
    </row>
    <row r="372" spans="1:5" ht="29.25" customHeight="1">
      <c r="A372" s="4"/>
      <c r="B372" s="84" t="s">
        <v>189</v>
      </c>
      <c r="C372" s="109">
        <v>45993.1</v>
      </c>
      <c r="D372" s="109"/>
      <c r="E372" s="105"/>
    </row>
    <row r="373" spans="1:5" ht="64.5" customHeight="1">
      <c r="A373" s="4"/>
      <c r="B373" s="90" t="s">
        <v>190</v>
      </c>
      <c r="C373" s="109">
        <v>-64.599999999999994</v>
      </c>
      <c r="D373" s="105">
        <v>-64.599999999999994</v>
      </c>
      <c r="E373" s="105">
        <v>-64.599999999999994</v>
      </c>
    </row>
    <row r="374" spans="1:5" ht="50.25" customHeight="1">
      <c r="A374" s="4"/>
      <c r="B374" s="181" t="s">
        <v>260</v>
      </c>
      <c r="C374" s="174">
        <v>21.5</v>
      </c>
      <c r="D374" s="174"/>
      <c r="E374" s="174"/>
    </row>
    <row r="375" spans="1:5" ht="47.25" hidden="1" customHeight="1">
      <c r="A375" s="4"/>
      <c r="B375" s="16"/>
      <c r="C375" s="109"/>
      <c r="D375" s="105"/>
      <c r="E375" s="105"/>
    </row>
    <row r="376" spans="1:5" ht="47.25" hidden="1" customHeight="1">
      <c r="A376" s="4"/>
      <c r="B376" s="16"/>
      <c r="C376" s="109"/>
      <c r="D376" s="105"/>
      <c r="E376" s="105"/>
    </row>
    <row r="377" spans="1:5" ht="47.25" hidden="1" customHeight="1">
      <c r="A377" s="4"/>
      <c r="B377" s="16"/>
      <c r="C377" s="109"/>
      <c r="D377" s="105"/>
      <c r="E377" s="105"/>
    </row>
    <row r="378" spans="1:5" ht="47.25" hidden="1" customHeight="1">
      <c r="A378" s="4"/>
      <c r="B378" s="16"/>
      <c r="C378" s="109"/>
      <c r="D378" s="105"/>
      <c r="E378" s="105"/>
    </row>
    <row r="379" spans="1:5" ht="47.25" hidden="1" customHeight="1">
      <c r="A379" s="4"/>
      <c r="B379" s="16"/>
      <c r="C379" s="109"/>
      <c r="D379" s="105"/>
      <c r="E379" s="105"/>
    </row>
    <row r="380" spans="1:5" ht="47.25" hidden="1" customHeight="1">
      <c r="A380" s="4"/>
      <c r="B380" s="145"/>
      <c r="C380" s="109"/>
      <c r="D380" s="105"/>
      <c r="E380" s="105"/>
    </row>
    <row r="381" spans="1:5" ht="47.25" hidden="1" customHeight="1">
      <c r="A381" s="4"/>
      <c r="B381" s="145"/>
      <c r="C381" s="109"/>
      <c r="D381" s="105"/>
      <c r="E381" s="105"/>
    </row>
    <row r="382" spans="1:5" ht="47.25" hidden="1" customHeight="1">
      <c r="A382" s="4"/>
      <c r="B382" s="145"/>
      <c r="C382" s="109"/>
      <c r="D382" s="105"/>
      <c r="E382" s="105"/>
    </row>
    <row r="383" spans="1:5" ht="47.25" hidden="1" customHeight="1">
      <c r="A383" s="4"/>
      <c r="B383" s="145"/>
      <c r="C383" s="109"/>
      <c r="D383" s="105"/>
      <c r="E383" s="105"/>
    </row>
    <row r="384" spans="1:5" ht="21.75" customHeight="1">
      <c r="A384" s="4"/>
      <c r="B384" s="71" t="s">
        <v>53</v>
      </c>
      <c r="C384" s="102">
        <f>C385+C386</f>
        <v>-87.6</v>
      </c>
      <c r="D384" s="102">
        <f>D385</f>
        <v>-79.400000000000006</v>
      </c>
      <c r="E384" s="102">
        <f>E385</f>
        <v>-70.7</v>
      </c>
    </row>
    <row r="385" spans="1:5" ht="44.25" customHeight="1">
      <c r="A385" s="4"/>
      <c r="B385" s="47" t="s">
        <v>191</v>
      </c>
      <c r="C385" s="109">
        <v>-87.6</v>
      </c>
      <c r="D385" s="109">
        <v>-79.400000000000006</v>
      </c>
      <c r="E385" s="105">
        <v>-70.7</v>
      </c>
    </row>
    <row r="386" spans="1:5" ht="44.25" hidden="1" customHeight="1">
      <c r="A386" s="4"/>
      <c r="B386" s="90"/>
      <c r="C386" s="109"/>
      <c r="D386" s="105"/>
      <c r="E386" s="105"/>
    </row>
    <row r="387" spans="1:5" ht="26.25" customHeight="1">
      <c r="A387" s="4">
        <v>1.3</v>
      </c>
      <c r="B387" s="46" t="s">
        <v>28</v>
      </c>
      <c r="C387" s="102">
        <f>C388+C440</f>
        <v>23081.499999999996</v>
      </c>
      <c r="D387" s="102">
        <f>D388+D440</f>
        <v>17811.400000000001</v>
      </c>
      <c r="E387" s="102">
        <f>E388+E440</f>
        <v>17811.400000000001</v>
      </c>
    </row>
    <row r="388" spans="1:5" ht="23.25" customHeight="1">
      <c r="A388" s="7" t="s">
        <v>44</v>
      </c>
      <c r="B388" s="53" t="s">
        <v>29</v>
      </c>
      <c r="C388" s="102">
        <f>C434+C435+C436+C437+C438+C439+C429+C420+C416+C426+C403</f>
        <v>23081.499999999996</v>
      </c>
      <c r="D388" s="102">
        <f t="shared" ref="D388:E388" si="21">D433+D434+D435+D436+D437+D438+D439+D429+D420+D416+D426+D403</f>
        <v>17811.400000000001</v>
      </c>
      <c r="E388" s="102">
        <f t="shared" si="21"/>
        <v>17811.400000000001</v>
      </c>
    </row>
    <row r="389" spans="1:5" ht="15.75" customHeight="1">
      <c r="A389" s="8"/>
      <c r="B389" s="24" t="s">
        <v>8</v>
      </c>
      <c r="C389" s="109"/>
      <c r="D389" s="105"/>
      <c r="E389" s="105"/>
    </row>
    <row r="390" spans="1:5" ht="19.5" hidden="1" customHeight="1">
      <c r="A390" s="8"/>
      <c r="B390" s="46" t="s">
        <v>69</v>
      </c>
      <c r="C390" s="102">
        <f>C391+C392+C393+C394+C395+C396+C397+C398+C399+C400+C401+C402</f>
        <v>0</v>
      </c>
      <c r="D390" s="105"/>
      <c r="E390" s="105"/>
    </row>
    <row r="391" spans="1:5" ht="33" hidden="1" customHeight="1">
      <c r="A391" s="8"/>
      <c r="B391" s="11"/>
      <c r="C391" s="110"/>
      <c r="D391" s="105"/>
      <c r="E391" s="105"/>
    </row>
    <row r="392" spans="1:5" ht="15" hidden="1" customHeight="1">
      <c r="A392" s="8"/>
      <c r="B392" s="11"/>
      <c r="C392" s="109"/>
      <c r="D392" s="105"/>
      <c r="E392" s="105"/>
    </row>
    <row r="393" spans="1:5" ht="15" hidden="1" customHeight="1">
      <c r="A393" s="8"/>
      <c r="B393" s="11"/>
      <c r="C393" s="109"/>
      <c r="D393" s="105"/>
      <c r="E393" s="105"/>
    </row>
    <row r="394" spans="1:5" ht="15" hidden="1" customHeight="1">
      <c r="A394" s="8"/>
      <c r="B394" s="11"/>
      <c r="C394" s="109"/>
      <c r="D394" s="105"/>
      <c r="E394" s="105"/>
    </row>
    <row r="395" spans="1:5" ht="15" hidden="1" customHeight="1">
      <c r="A395" s="8"/>
      <c r="B395" s="11"/>
      <c r="C395" s="109"/>
      <c r="D395" s="105"/>
      <c r="E395" s="105"/>
    </row>
    <row r="396" spans="1:5" ht="15" hidden="1" customHeight="1">
      <c r="A396" s="8"/>
      <c r="B396" s="11"/>
      <c r="C396" s="109"/>
      <c r="D396" s="105"/>
      <c r="E396" s="105"/>
    </row>
    <row r="397" spans="1:5" ht="15" hidden="1" customHeight="1">
      <c r="A397" s="8"/>
      <c r="B397" s="11"/>
      <c r="C397" s="109"/>
      <c r="D397" s="105"/>
      <c r="E397" s="105"/>
    </row>
    <row r="398" spans="1:5" ht="15" hidden="1" customHeight="1">
      <c r="A398" s="8"/>
      <c r="B398" s="11"/>
      <c r="C398" s="109"/>
      <c r="D398" s="105"/>
      <c r="E398" s="105"/>
    </row>
    <row r="399" spans="1:5" ht="15" hidden="1" customHeight="1">
      <c r="A399" s="8"/>
      <c r="B399" s="11"/>
      <c r="C399" s="109"/>
      <c r="D399" s="105"/>
      <c r="E399" s="105"/>
    </row>
    <row r="400" spans="1:5" ht="15" hidden="1" customHeight="1">
      <c r="A400" s="8"/>
      <c r="B400" s="11"/>
      <c r="C400" s="109"/>
      <c r="D400" s="105"/>
      <c r="E400" s="105"/>
    </row>
    <row r="401" spans="1:6" ht="15" hidden="1" customHeight="1">
      <c r="A401" s="8"/>
      <c r="B401" s="11"/>
      <c r="C401" s="109"/>
      <c r="D401" s="105"/>
      <c r="E401" s="105"/>
    </row>
    <row r="402" spans="1:6" ht="15" hidden="1" customHeight="1">
      <c r="A402" s="8"/>
      <c r="B402" s="11"/>
      <c r="C402" s="109"/>
      <c r="D402" s="105"/>
      <c r="E402" s="105"/>
    </row>
    <row r="403" spans="1:6" ht="33.75" customHeight="1">
      <c r="A403" s="8"/>
      <c r="B403" s="51" t="s">
        <v>25</v>
      </c>
      <c r="C403" s="102">
        <f>C404+C405+C406</f>
        <v>1397.8</v>
      </c>
      <c r="D403" s="111">
        <f>D405+D404+D406+D408+D409+D407+D410+D411+D412+D413+D414+D415</f>
        <v>0</v>
      </c>
      <c r="E403" s="111">
        <f>E405+E404+E406+E408+E409+E407+E410+E411+E412+E413+E414+E415</f>
        <v>0</v>
      </c>
    </row>
    <row r="404" spans="1:6" ht="56.25" customHeight="1">
      <c r="A404" s="8"/>
      <c r="B404" s="16" t="s">
        <v>197</v>
      </c>
      <c r="C404" s="109">
        <v>852</v>
      </c>
      <c r="D404" s="109"/>
      <c r="E404" s="109"/>
      <c r="F404" s="89"/>
    </row>
    <row r="405" spans="1:6" ht="52.5" customHeight="1">
      <c r="A405" s="8"/>
      <c r="B405" s="16" t="s">
        <v>199</v>
      </c>
      <c r="C405" s="109">
        <v>345.8</v>
      </c>
      <c r="D405" s="109"/>
      <c r="E405" s="109"/>
    </row>
    <row r="406" spans="1:6" ht="50.25" customHeight="1">
      <c r="A406" s="8"/>
      <c r="B406" s="16" t="s">
        <v>200</v>
      </c>
      <c r="C406" s="109">
        <v>200</v>
      </c>
      <c r="D406" s="109"/>
      <c r="E406" s="109"/>
    </row>
    <row r="407" spans="1:6" ht="15" hidden="1" customHeight="1">
      <c r="A407" s="8"/>
      <c r="B407" s="11"/>
      <c r="C407" s="109"/>
      <c r="D407" s="109"/>
      <c r="E407" s="109"/>
    </row>
    <row r="408" spans="1:6" ht="15" hidden="1" customHeight="1">
      <c r="A408" s="8"/>
      <c r="B408" s="11"/>
      <c r="C408" s="109"/>
      <c r="D408" s="109"/>
      <c r="E408" s="109"/>
    </row>
    <row r="409" spans="1:6" ht="15" hidden="1" customHeight="1">
      <c r="A409" s="8"/>
      <c r="B409" s="11"/>
      <c r="C409" s="109"/>
      <c r="D409" s="109"/>
      <c r="E409" s="109"/>
    </row>
    <row r="410" spans="1:6" ht="15" hidden="1" customHeight="1">
      <c r="A410" s="8"/>
      <c r="B410" s="11"/>
      <c r="C410" s="109"/>
      <c r="D410" s="109"/>
      <c r="E410" s="109"/>
    </row>
    <row r="411" spans="1:6" ht="15" hidden="1" customHeight="1">
      <c r="A411" s="8"/>
      <c r="B411" s="11"/>
      <c r="C411" s="109"/>
      <c r="D411" s="109"/>
      <c r="E411" s="109"/>
    </row>
    <row r="412" spans="1:6" ht="15" hidden="1" customHeight="1">
      <c r="A412" s="8"/>
      <c r="B412" s="11"/>
      <c r="C412" s="109"/>
      <c r="D412" s="109"/>
      <c r="E412" s="109"/>
    </row>
    <row r="413" spans="1:6" ht="15" hidden="1" customHeight="1">
      <c r="A413" s="8"/>
      <c r="B413" s="11"/>
      <c r="C413" s="109"/>
      <c r="D413" s="109"/>
      <c r="E413" s="109"/>
    </row>
    <row r="414" spans="1:6" ht="15" hidden="1" customHeight="1">
      <c r="A414" s="8"/>
      <c r="B414" s="11"/>
      <c r="C414" s="109"/>
      <c r="D414" s="109"/>
      <c r="E414" s="109"/>
    </row>
    <row r="415" spans="1:6" ht="15" hidden="1" customHeight="1">
      <c r="A415" s="8"/>
      <c r="B415" s="11"/>
      <c r="C415" s="109"/>
      <c r="D415" s="109"/>
      <c r="E415" s="109"/>
    </row>
    <row r="416" spans="1:6" ht="26.25" customHeight="1">
      <c r="A416" s="8"/>
      <c r="B416" s="13" t="s">
        <v>35</v>
      </c>
      <c r="C416" s="102">
        <f>C417+C418+C419</f>
        <v>6907.3</v>
      </c>
      <c r="D416" s="102">
        <f>D417</f>
        <v>17811.400000000001</v>
      </c>
      <c r="E416" s="102">
        <f>E417</f>
        <v>17811.400000000001</v>
      </c>
    </row>
    <row r="417" spans="1:5" ht="34.5" customHeight="1">
      <c r="A417" s="8"/>
      <c r="B417" s="16" t="s">
        <v>177</v>
      </c>
      <c r="C417" s="109">
        <v>5937.1</v>
      </c>
      <c r="D417" s="109">
        <v>17811.400000000001</v>
      </c>
      <c r="E417" s="109">
        <v>17811.400000000001</v>
      </c>
    </row>
    <row r="418" spans="1:5" ht="52.5" customHeight="1">
      <c r="A418" s="8"/>
      <c r="B418" s="16" t="s">
        <v>192</v>
      </c>
      <c r="C418" s="109">
        <v>433</v>
      </c>
      <c r="D418" s="105"/>
      <c r="E418" s="105"/>
    </row>
    <row r="419" spans="1:5" ht="52.5" customHeight="1">
      <c r="A419" s="8"/>
      <c r="B419" s="16" t="s">
        <v>214</v>
      </c>
      <c r="C419" s="109">
        <v>537.20000000000005</v>
      </c>
      <c r="D419" s="105"/>
      <c r="E419" s="105"/>
    </row>
    <row r="420" spans="1:5" ht="26.25" hidden="1" customHeight="1">
      <c r="A420" s="7"/>
      <c r="B420" s="46" t="s">
        <v>47</v>
      </c>
      <c r="C420" s="102">
        <f>C421+C422+C423+C425+C424</f>
        <v>0</v>
      </c>
      <c r="D420" s="102">
        <f>D421+D422+D423+D425</f>
        <v>0</v>
      </c>
      <c r="E420" s="102">
        <f>E421+E422+E423+E425</f>
        <v>0</v>
      </c>
    </row>
    <row r="421" spans="1:5" ht="33" hidden="1" customHeight="1">
      <c r="A421" s="7"/>
      <c r="B421" s="16"/>
      <c r="C421" s="109"/>
      <c r="D421" s="105"/>
      <c r="E421" s="105"/>
    </row>
    <row r="422" spans="1:5" ht="28.5" hidden="1" customHeight="1">
      <c r="A422" s="7"/>
      <c r="B422" s="16"/>
      <c r="C422" s="109"/>
      <c r="D422" s="105"/>
      <c r="E422" s="105"/>
    </row>
    <row r="423" spans="1:5" ht="38.25" hidden="1" customHeight="1">
      <c r="A423" s="7"/>
      <c r="B423" s="16"/>
      <c r="C423" s="109"/>
      <c r="D423" s="105"/>
      <c r="E423" s="105"/>
    </row>
    <row r="424" spans="1:5" ht="29.25" hidden="1" customHeight="1">
      <c r="A424" s="7"/>
      <c r="B424" s="16"/>
      <c r="C424" s="109"/>
      <c r="D424" s="105"/>
      <c r="E424" s="105"/>
    </row>
    <row r="425" spans="1:5" ht="38.25" hidden="1" customHeight="1">
      <c r="A425" s="7"/>
      <c r="B425" s="16"/>
      <c r="C425" s="109"/>
      <c r="D425" s="105"/>
      <c r="E425" s="105"/>
    </row>
    <row r="426" spans="1:5" ht="38.25" customHeight="1">
      <c r="A426" s="7"/>
      <c r="B426" s="46" t="s">
        <v>59</v>
      </c>
      <c r="C426" s="102">
        <f>C427+C428</f>
        <v>396.6</v>
      </c>
      <c r="D426" s="102">
        <f t="shared" ref="D426" si="22">D427</f>
        <v>0</v>
      </c>
      <c r="E426" s="102">
        <f t="shared" ref="E426" si="23">E427</f>
        <v>0</v>
      </c>
    </row>
    <row r="427" spans="1:5" ht="81.75" hidden="1" customHeight="1">
      <c r="A427" s="7"/>
      <c r="B427" s="170"/>
      <c r="C427" s="109"/>
      <c r="D427" s="109"/>
      <c r="E427" s="109"/>
    </row>
    <row r="428" spans="1:5" ht="59.25" customHeight="1">
      <c r="A428" s="7"/>
      <c r="B428" s="90" t="s">
        <v>198</v>
      </c>
      <c r="C428" s="109">
        <v>396.6</v>
      </c>
      <c r="D428" s="109"/>
      <c r="E428" s="109"/>
    </row>
    <row r="429" spans="1:5" ht="30" customHeight="1">
      <c r="A429" s="8"/>
      <c r="B429" s="46" t="s">
        <v>30</v>
      </c>
      <c r="C429" s="102">
        <f>C430+C431+C432+C433</f>
        <v>14379.8</v>
      </c>
      <c r="D429" s="102">
        <f t="shared" ref="D429:E429" si="24">D430+D431+D432</f>
        <v>0</v>
      </c>
      <c r="E429" s="102">
        <f t="shared" si="24"/>
        <v>0</v>
      </c>
    </row>
    <row r="430" spans="1:5" ht="30.75" customHeight="1">
      <c r="A430" s="7"/>
      <c r="B430" s="24" t="s">
        <v>176</v>
      </c>
      <c r="C430" s="109">
        <v>-755.6</v>
      </c>
      <c r="D430" s="109"/>
      <c r="E430" s="109"/>
    </row>
    <row r="431" spans="1:5" ht="84.75" customHeight="1">
      <c r="A431" s="7"/>
      <c r="B431" s="24" t="s">
        <v>193</v>
      </c>
      <c r="C431" s="109">
        <v>11106.9</v>
      </c>
      <c r="D431" s="105"/>
      <c r="E431" s="105"/>
    </row>
    <row r="432" spans="1:5" ht="50.25" customHeight="1">
      <c r="A432" s="7"/>
      <c r="B432" s="90" t="s">
        <v>195</v>
      </c>
      <c r="C432" s="109">
        <v>2976</v>
      </c>
      <c r="D432" s="105"/>
      <c r="E432" s="105"/>
    </row>
    <row r="433" spans="1:5" ht="51.75" customHeight="1">
      <c r="A433" s="7"/>
      <c r="B433" s="180" t="s">
        <v>259</v>
      </c>
      <c r="C433" s="174">
        <v>1052.5</v>
      </c>
      <c r="D433" s="174"/>
      <c r="E433" s="174"/>
    </row>
    <row r="434" spans="1:5" ht="30.75" hidden="1" customHeight="1">
      <c r="A434" s="7"/>
      <c r="B434" s="24"/>
      <c r="C434" s="109"/>
      <c r="D434" s="105"/>
      <c r="E434" s="105"/>
    </row>
    <row r="435" spans="1:5" ht="30.75" hidden="1" customHeight="1">
      <c r="A435" s="7"/>
      <c r="B435" s="24"/>
      <c r="C435" s="109"/>
      <c r="D435" s="105"/>
      <c r="E435" s="105"/>
    </row>
    <row r="436" spans="1:5" ht="30.75" hidden="1" customHeight="1">
      <c r="A436" s="7"/>
      <c r="B436" s="57"/>
      <c r="C436" s="109"/>
      <c r="D436" s="105"/>
      <c r="E436" s="105"/>
    </row>
    <row r="437" spans="1:5" ht="30.75" hidden="1" customHeight="1">
      <c r="A437" s="7"/>
      <c r="B437" s="57"/>
      <c r="C437" s="109"/>
      <c r="D437" s="105"/>
      <c r="E437" s="105"/>
    </row>
    <row r="438" spans="1:5" ht="30.75" hidden="1" customHeight="1">
      <c r="A438" s="7"/>
      <c r="B438" s="57"/>
      <c r="C438" s="109"/>
      <c r="D438" s="105"/>
      <c r="E438" s="105"/>
    </row>
    <row r="439" spans="1:5" ht="30.75" hidden="1" customHeight="1">
      <c r="A439" s="7"/>
      <c r="B439" s="57"/>
      <c r="C439" s="109"/>
      <c r="D439" s="105"/>
      <c r="E439" s="105"/>
    </row>
    <row r="440" spans="1:5" ht="27.75" customHeight="1">
      <c r="A440" s="7" t="s">
        <v>45</v>
      </c>
      <c r="B440" s="53" t="s">
        <v>31</v>
      </c>
      <c r="C440" s="102">
        <f>C442</f>
        <v>0</v>
      </c>
      <c r="D440" s="102">
        <f>D442</f>
        <v>0</v>
      </c>
      <c r="E440" s="102">
        <f>E442</f>
        <v>0</v>
      </c>
    </row>
    <row r="441" spans="1:5" ht="21" hidden="1" customHeight="1">
      <c r="A441" s="8"/>
      <c r="B441" s="24" t="s">
        <v>8</v>
      </c>
      <c r="C441" s="109"/>
      <c r="D441" s="105"/>
      <c r="E441" s="105"/>
    </row>
    <row r="442" spans="1:5" ht="19.5" hidden="1" customHeight="1">
      <c r="A442" s="8"/>
      <c r="B442" s="13" t="s">
        <v>36</v>
      </c>
      <c r="C442" s="102">
        <f>C443+C444+C445+C446+C447+C448+C449+C450+C452+C453+C451</f>
        <v>0</v>
      </c>
      <c r="D442" s="102">
        <f>D443+D444+D445+D446+D447+D448+D449+D450+D452+D453+D451</f>
        <v>0</v>
      </c>
      <c r="E442" s="102">
        <f>E443+E444+E445+E446+E447+E448+E449+E450+E452+E453+E451</f>
        <v>0</v>
      </c>
    </row>
    <row r="443" spans="1:5" ht="15.75" hidden="1" customHeight="1">
      <c r="A443" s="8"/>
      <c r="B443" s="16"/>
      <c r="C443" s="109"/>
      <c r="D443" s="105"/>
      <c r="E443" s="105"/>
    </row>
    <row r="444" spans="1:5" ht="15.75" hidden="1" customHeight="1">
      <c r="A444" s="8"/>
      <c r="B444" s="16"/>
      <c r="C444" s="109"/>
      <c r="D444" s="105"/>
      <c r="E444" s="105"/>
    </row>
    <row r="445" spans="1:5" ht="15.75" hidden="1" customHeight="1">
      <c r="A445" s="8"/>
      <c r="B445" s="16"/>
      <c r="C445" s="109"/>
      <c r="D445" s="105"/>
      <c r="E445" s="105"/>
    </row>
    <row r="446" spans="1:5" ht="15.75" hidden="1" customHeight="1">
      <c r="A446" s="8"/>
      <c r="B446" s="16"/>
      <c r="C446" s="109"/>
      <c r="D446" s="105"/>
      <c r="E446" s="105"/>
    </row>
    <row r="447" spans="1:5" ht="15.75" hidden="1" customHeight="1">
      <c r="A447" s="8"/>
      <c r="B447" s="16"/>
      <c r="C447" s="109"/>
      <c r="D447" s="105"/>
      <c r="E447" s="105"/>
    </row>
    <row r="448" spans="1:5" ht="15.75" hidden="1" customHeight="1">
      <c r="A448" s="8"/>
      <c r="B448" s="16"/>
      <c r="C448" s="109"/>
      <c r="D448" s="105"/>
      <c r="E448" s="105"/>
    </row>
    <row r="449" spans="1:9" ht="15.75" hidden="1" customHeight="1">
      <c r="A449" s="8"/>
      <c r="B449" s="16"/>
      <c r="C449" s="109"/>
      <c r="D449" s="105"/>
      <c r="E449" s="105"/>
    </row>
    <row r="450" spans="1:9" ht="15.75" hidden="1" customHeight="1">
      <c r="A450" s="8"/>
      <c r="B450" s="16"/>
      <c r="C450" s="109"/>
      <c r="D450" s="105"/>
      <c r="E450" s="105"/>
    </row>
    <row r="451" spans="1:9" ht="21.75" hidden="1" customHeight="1">
      <c r="A451" s="8"/>
      <c r="B451" s="16"/>
      <c r="C451" s="109"/>
      <c r="D451" s="105"/>
      <c r="E451" s="105"/>
    </row>
    <row r="452" spans="1:9" ht="21.75" hidden="1" customHeight="1">
      <c r="A452" s="8"/>
      <c r="B452" s="16"/>
      <c r="C452" s="109"/>
      <c r="D452" s="105"/>
      <c r="E452" s="105"/>
    </row>
    <row r="453" spans="1:9" ht="18.75" hidden="1" customHeight="1">
      <c r="A453" s="8"/>
      <c r="B453" s="16"/>
      <c r="C453" s="109"/>
      <c r="D453" s="105"/>
      <c r="E453" s="105"/>
    </row>
    <row r="454" spans="1:9" ht="24.75" hidden="1" customHeight="1">
      <c r="A454" s="8"/>
      <c r="B454" s="24"/>
      <c r="C454" s="109"/>
      <c r="D454" s="105"/>
      <c r="E454" s="105"/>
    </row>
    <row r="455" spans="1:9" ht="21" hidden="1" customHeight="1">
      <c r="A455" s="8"/>
      <c r="B455" s="16"/>
      <c r="C455" s="109"/>
      <c r="D455" s="105"/>
      <c r="E455" s="105"/>
    </row>
    <row r="456" spans="1:9" ht="26.25" hidden="1" customHeight="1">
      <c r="A456" s="8"/>
      <c r="B456" s="43"/>
      <c r="C456" s="109"/>
      <c r="D456" s="105"/>
      <c r="E456" s="105"/>
    </row>
    <row r="457" spans="1:9" ht="67.5" customHeight="1">
      <c r="A457" s="4">
        <v>2</v>
      </c>
      <c r="B457" s="121" t="s">
        <v>32</v>
      </c>
      <c r="C457" s="120">
        <f>C459</f>
        <v>-283.60000000000002</v>
      </c>
      <c r="D457" s="120">
        <f t="shared" ref="D457:E457" si="25">D459</f>
        <v>498.7</v>
      </c>
      <c r="E457" s="120">
        <f t="shared" si="25"/>
        <v>11.7</v>
      </c>
    </row>
    <row r="458" spans="1:9" ht="18.75">
      <c r="A458" s="5"/>
      <c r="B458" s="24" t="s">
        <v>8</v>
      </c>
      <c r="C458" s="109"/>
      <c r="D458" s="105"/>
      <c r="E458" s="105"/>
    </row>
    <row r="459" spans="1:9" s="3" customFormat="1" ht="28.5" customHeight="1">
      <c r="A459" s="133" t="s">
        <v>33</v>
      </c>
      <c r="B459" s="134" t="s">
        <v>34</v>
      </c>
      <c r="C459" s="135">
        <f>C463+C465+C469+C475+C477+C488+C494+C499+C461+C496</f>
        <v>-283.60000000000002</v>
      </c>
      <c r="D459" s="135">
        <f>D463+D465+D469+D475+D477+D488+D494+D499+D461+D496</f>
        <v>498.7</v>
      </c>
      <c r="E459" s="135">
        <f>E463+E465+E469+E475+E477+E488+E494+E499+E461+E496</f>
        <v>11.7</v>
      </c>
    </row>
    <row r="460" spans="1:9" ht="18.75">
      <c r="A460" s="4"/>
      <c r="B460" s="24" t="s">
        <v>8</v>
      </c>
      <c r="C460" s="109"/>
      <c r="D460" s="105"/>
      <c r="E460" s="105"/>
      <c r="F460" s="3"/>
      <c r="G460" s="3"/>
      <c r="H460" s="3"/>
      <c r="I460" s="3"/>
    </row>
    <row r="461" spans="1:9" ht="18.75">
      <c r="A461" s="4"/>
      <c r="B461" s="46" t="s">
        <v>24</v>
      </c>
      <c r="C461" s="102">
        <f>C463+C462</f>
        <v>-5.0999999999999996</v>
      </c>
      <c r="D461" s="102">
        <f t="shared" ref="D461:E461" si="26">D463+D462</f>
        <v>0</v>
      </c>
      <c r="E461" s="102">
        <f t="shared" si="26"/>
        <v>0</v>
      </c>
      <c r="F461" s="3"/>
      <c r="G461" s="3"/>
      <c r="H461" s="3"/>
      <c r="I461" s="3"/>
    </row>
    <row r="462" spans="1:9" ht="31.5">
      <c r="A462" s="4"/>
      <c r="B462" s="68" t="s">
        <v>169</v>
      </c>
      <c r="C462" s="109">
        <v>-5.0999999999999996</v>
      </c>
      <c r="D462" s="105"/>
      <c r="E462" s="105"/>
      <c r="F462" s="3"/>
      <c r="G462" s="3"/>
      <c r="H462" s="3"/>
      <c r="I462" s="3"/>
    </row>
    <row r="463" spans="1:9" ht="18.75" hidden="1">
      <c r="A463" s="4"/>
      <c r="B463" s="12" t="s">
        <v>128</v>
      </c>
      <c r="C463" s="102">
        <f>C464</f>
        <v>0</v>
      </c>
      <c r="D463" s="102">
        <f t="shared" ref="D463:E463" si="27">D464</f>
        <v>0</v>
      </c>
      <c r="E463" s="102">
        <f t="shared" si="27"/>
        <v>0</v>
      </c>
      <c r="F463" s="3"/>
      <c r="G463" s="3"/>
      <c r="H463" s="3"/>
      <c r="I463" s="3"/>
    </row>
    <row r="464" spans="1:9" ht="33.75" hidden="1" customHeight="1">
      <c r="A464" s="4"/>
      <c r="B464" s="24"/>
      <c r="C464" s="109"/>
      <c r="D464" s="105"/>
      <c r="E464" s="105"/>
      <c r="F464" s="3"/>
      <c r="G464" s="3"/>
      <c r="H464" s="3"/>
      <c r="I464" s="3"/>
    </row>
    <row r="465" spans="1:9" ht="33.75" customHeight="1">
      <c r="A465" s="4"/>
      <c r="B465" s="46" t="s">
        <v>61</v>
      </c>
      <c r="C465" s="102">
        <f>C466+C467</f>
        <v>-225.1</v>
      </c>
      <c r="D465" s="102">
        <f t="shared" ref="D465:E465" si="28">D466+D467</f>
        <v>0</v>
      </c>
      <c r="E465" s="102">
        <f t="shared" si="28"/>
        <v>0</v>
      </c>
      <c r="F465" s="3"/>
      <c r="G465" s="3"/>
      <c r="H465" s="3"/>
      <c r="I465" s="3"/>
    </row>
    <row r="466" spans="1:9" ht="48" customHeight="1">
      <c r="A466" s="4"/>
      <c r="B466" s="68" t="s">
        <v>171</v>
      </c>
      <c r="C466" s="109">
        <v>-225.1</v>
      </c>
      <c r="D466" s="105"/>
      <c r="E466" s="105"/>
      <c r="F466" s="3"/>
      <c r="G466" s="3"/>
      <c r="H466" s="3"/>
      <c r="I466" s="3"/>
    </row>
    <row r="467" spans="1:9" ht="33.75" hidden="1" customHeight="1">
      <c r="A467" s="4"/>
      <c r="B467" s="24"/>
      <c r="C467" s="109"/>
      <c r="D467" s="105"/>
      <c r="E467" s="105"/>
      <c r="F467" s="3"/>
      <c r="G467" s="3"/>
      <c r="H467" s="3"/>
      <c r="I467" s="3"/>
    </row>
    <row r="468" spans="1:9" ht="33.75" hidden="1" customHeight="1">
      <c r="A468" s="4"/>
      <c r="B468" s="24"/>
      <c r="C468" s="109"/>
      <c r="D468" s="105"/>
      <c r="E468" s="105"/>
      <c r="F468" s="3"/>
      <c r="G468" s="3"/>
      <c r="H468" s="3"/>
      <c r="I468" s="3"/>
    </row>
    <row r="469" spans="1:9" ht="18.75" hidden="1">
      <c r="A469" s="4"/>
      <c r="B469" s="46" t="s">
        <v>144</v>
      </c>
      <c r="C469" s="102">
        <f>C470+C471+C472+C473+C474</f>
        <v>0</v>
      </c>
      <c r="D469" s="102">
        <f t="shared" ref="D469:E469" si="29">D470+D471+D472+D473+D474</f>
        <v>0</v>
      </c>
      <c r="E469" s="102">
        <f t="shared" si="29"/>
        <v>0</v>
      </c>
      <c r="F469" s="3"/>
      <c r="G469" s="3"/>
      <c r="H469" s="3"/>
      <c r="I469" s="3"/>
    </row>
    <row r="470" spans="1:9" ht="47.25" hidden="1" customHeight="1">
      <c r="A470" s="4"/>
      <c r="B470" s="68"/>
      <c r="C470" s="110"/>
      <c r="D470" s="109"/>
      <c r="E470" s="109"/>
      <c r="F470" s="3"/>
      <c r="G470" s="3"/>
      <c r="H470" s="3"/>
      <c r="I470" s="3"/>
    </row>
    <row r="471" spans="1:9" ht="33" hidden="1" customHeight="1">
      <c r="A471" s="4"/>
      <c r="B471" s="68"/>
      <c r="C471" s="110"/>
      <c r="D471" s="109"/>
      <c r="E471" s="109"/>
      <c r="F471" s="3"/>
      <c r="G471" s="3"/>
      <c r="H471" s="3"/>
      <c r="I471" s="3"/>
    </row>
    <row r="472" spans="1:9" ht="33" hidden="1" customHeight="1">
      <c r="A472" s="4"/>
      <c r="B472" s="68"/>
      <c r="C472" s="110"/>
      <c r="D472" s="109"/>
      <c r="E472" s="109"/>
      <c r="F472" s="3"/>
      <c r="G472" s="3"/>
      <c r="H472" s="3"/>
      <c r="I472" s="3"/>
    </row>
    <row r="473" spans="1:9" ht="33" hidden="1" customHeight="1">
      <c r="A473" s="4"/>
      <c r="B473" s="68"/>
      <c r="C473" s="110"/>
      <c r="D473" s="109"/>
      <c r="E473" s="109"/>
      <c r="F473" s="3"/>
      <c r="G473" s="3"/>
      <c r="H473" s="3"/>
      <c r="I473" s="3"/>
    </row>
    <row r="474" spans="1:9" ht="33" hidden="1" customHeight="1">
      <c r="A474" s="4"/>
      <c r="B474" s="68"/>
      <c r="C474" s="110"/>
      <c r="D474" s="109"/>
      <c r="E474" s="109"/>
      <c r="F474" s="3"/>
      <c r="G474" s="3"/>
      <c r="H474" s="3"/>
      <c r="I474" s="3"/>
    </row>
    <row r="475" spans="1:9" ht="33" hidden="1" customHeight="1">
      <c r="A475" s="4"/>
      <c r="B475" s="46" t="s">
        <v>25</v>
      </c>
      <c r="C475" s="111">
        <f>C476</f>
        <v>0</v>
      </c>
      <c r="D475" s="111">
        <f>D476</f>
        <v>0</v>
      </c>
      <c r="E475" s="111">
        <f>E476</f>
        <v>0</v>
      </c>
      <c r="F475" s="3"/>
      <c r="G475" s="3"/>
      <c r="H475" s="3"/>
      <c r="I475" s="3"/>
    </row>
    <row r="476" spans="1:9" ht="33" hidden="1" customHeight="1">
      <c r="A476" s="4"/>
      <c r="B476" s="68"/>
      <c r="C476" s="110"/>
      <c r="D476" s="109"/>
      <c r="E476" s="109"/>
      <c r="F476" s="3"/>
      <c r="G476" s="3"/>
      <c r="H476" s="3"/>
      <c r="I476" s="3"/>
    </row>
    <row r="477" spans="1:9" ht="18.75" customHeight="1">
      <c r="A477" s="4"/>
      <c r="B477" s="51" t="s">
        <v>35</v>
      </c>
      <c r="C477" s="102">
        <f>C478+C479+C487</f>
        <v>0</v>
      </c>
      <c r="D477" s="102">
        <f t="shared" ref="D477:E477" si="30">D478+D479+D487</f>
        <v>498.7</v>
      </c>
      <c r="E477" s="102">
        <f t="shared" si="30"/>
        <v>0</v>
      </c>
      <c r="F477" s="3"/>
      <c r="G477" s="3"/>
      <c r="H477" s="3"/>
      <c r="I477" s="3"/>
    </row>
    <row r="478" spans="1:9" ht="40.5" customHeight="1">
      <c r="A478" s="171"/>
      <c r="B478" s="182" t="s">
        <v>262</v>
      </c>
      <c r="C478" s="174"/>
      <c r="D478" s="174">
        <v>498.7</v>
      </c>
      <c r="E478" s="174"/>
      <c r="F478" s="3"/>
      <c r="G478" s="3"/>
      <c r="H478" s="3"/>
      <c r="I478" s="3"/>
    </row>
    <row r="479" spans="1:9" ht="32.25" hidden="1" customHeight="1">
      <c r="A479" s="4"/>
      <c r="B479" s="68"/>
      <c r="C479" s="109"/>
      <c r="D479" s="109"/>
      <c r="E479" s="109"/>
      <c r="F479" s="3"/>
      <c r="G479" s="3"/>
      <c r="H479" s="3"/>
      <c r="I479" s="3"/>
    </row>
    <row r="480" spans="1:9" ht="18.75" hidden="1" customHeight="1">
      <c r="A480" s="4"/>
      <c r="B480" s="46" t="s">
        <v>109</v>
      </c>
      <c r="C480" s="102">
        <f>C481+C482+C483</f>
        <v>0</v>
      </c>
      <c r="D480" s="102">
        <f>D481+D482+D483</f>
        <v>0</v>
      </c>
      <c r="E480" s="102">
        <f>E481+E482+E483</f>
        <v>0</v>
      </c>
      <c r="F480" s="3"/>
      <c r="G480" s="3"/>
      <c r="H480" s="3"/>
      <c r="I480" s="3"/>
    </row>
    <row r="481" spans="1:9" ht="18.75" hidden="1" customHeight="1">
      <c r="A481" s="4"/>
      <c r="B481" s="43"/>
      <c r="C481" s="109"/>
      <c r="D481" s="109"/>
      <c r="E481" s="109"/>
      <c r="F481" s="3"/>
      <c r="G481" s="3"/>
      <c r="H481" s="3"/>
      <c r="I481" s="3"/>
    </row>
    <row r="482" spans="1:9" ht="18.75" hidden="1" customHeight="1">
      <c r="A482" s="4"/>
      <c r="B482" s="57"/>
      <c r="C482" s="110"/>
      <c r="D482" s="109"/>
      <c r="E482" s="109"/>
      <c r="F482" s="3"/>
      <c r="G482" s="3"/>
      <c r="H482" s="3"/>
      <c r="I482" s="3"/>
    </row>
    <row r="483" spans="1:9" ht="18.75" hidden="1" customHeight="1">
      <c r="A483" s="4"/>
      <c r="B483" s="57"/>
      <c r="C483" s="110"/>
      <c r="D483" s="109"/>
      <c r="E483" s="109"/>
      <c r="F483" s="3"/>
      <c r="G483" s="3"/>
      <c r="H483" s="3"/>
      <c r="I483" s="3"/>
    </row>
    <row r="484" spans="1:9" ht="18.75" hidden="1">
      <c r="A484" s="4"/>
      <c r="B484" s="46" t="s">
        <v>114</v>
      </c>
      <c r="C484" s="102">
        <f>C485+C486</f>
        <v>0</v>
      </c>
      <c r="D484" s="102">
        <f>D485+D486</f>
        <v>0</v>
      </c>
      <c r="E484" s="102">
        <f>E485+E486</f>
        <v>0</v>
      </c>
      <c r="F484" s="3"/>
      <c r="G484" s="3"/>
      <c r="H484" s="3"/>
      <c r="I484" s="3"/>
    </row>
    <row r="485" spans="1:9" ht="27.75" hidden="1" customHeight="1">
      <c r="A485" s="4"/>
      <c r="B485" s="57"/>
      <c r="C485" s="110"/>
      <c r="D485" s="109"/>
      <c r="E485" s="109"/>
      <c r="F485" s="3"/>
      <c r="G485" s="3"/>
      <c r="H485" s="3"/>
      <c r="I485" s="3"/>
    </row>
    <row r="486" spans="1:9" ht="39.75" hidden="1" customHeight="1">
      <c r="A486" s="4"/>
      <c r="B486" s="16"/>
      <c r="C486" s="109"/>
      <c r="D486" s="109"/>
      <c r="E486" s="109"/>
      <c r="F486" s="3"/>
      <c r="G486" s="3"/>
      <c r="H486" s="3"/>
      <c r="I486" s="3"/>
    </row>
    <row r="487" spans="1:9" s="3" customFormat="1" ht="39.75" hidden="1" customHeight="1">
      <c r="A487" s="29"/>
      <c r="B487" s="16"/>
      <c r="C487" s="109"/>
      <c r="D487" s="109"/>
      <c r="E487" s="109"/>
    </row>
    <row r="488" spans="1:9" ht="18.75">
      <c r="A488" s="4"/>
      <c r="B488" s="46" t="s">
        <v>47</v>
      </c>
      <c r="C488" s="102">
        <f>C489+C490+C491+C492+C493</f>
        <v>0</v>
      </c>
      <c r="D488" s="102">
        <f>D489+D490+D491+D492+D493</f>
        <v>0</v>
      </c>
      <c r="E488" s="102">
        <f>E489+E490+E491+E492+E493</f>
        <v>11.7</v>
      </c>
      <c r="F488" s="3"/>
      <c r="G488" s="3"/>
      <c r="H488" s="3"/>
      <c r="I488" s="3"/>
    </row>
    <row r="489" spans="1:9" ht="33.75" customHeight="1">
      <c r="A489" s="29"/>
      <c r="B489" s="57" t="s">
        <v>203</v>
      </c>
      <c r="C489" s="109"/>
      <c r="D489" s="109"/>
      <c r="E489" s="109">
        <v>11.7</v>
      </c>
      <c r="F489" s="3"/>
      <c r="G489" s="3"/>
      <c r="H489" s="3"/>
      <c r="I489" s="3"/>
    </row>
    <row r="490" spans="1:9" s="3" customFormat="1" ht="41.25" hidden="1" customHeight="1">
      <c r="A490" s="29"/>
      <c r="B490" s="57"/>
      <c r="C490" s="109"/>
      <c r="D490" s="109"/>
      <c r="E490" s="109"/>
    </row>
    <row r="491" spans="1:9" s="3" customFormat="1" ht="18.75" hidden="1">
      <c r="A491" s="29"/>
      <c r="B491" s="16"/>
      <c r="C491" s="109"/>
      <c r="D491" s="109"/>
      <c r="E491" s="109"/>
    </row>
    <row r="492" spans="1:9" s="3" customFormat="1" ht="18.75" hidden="1">
      <c r="A492" s="29"/>
      <c r="B492" s="16"/>
      <c r="C492" s="109"/>
      <c r="D492" s="109"/>
      <c r="E492" s="109"/>
    </row>
    <row r="493" spans="1:9" s="3" customFormat="1" ht="18.75" hidden="1">
      <c r="A493" s="29"/>
      <c r="B493" s="24"/>
      <c r="C493" s="109"/>
      <c r="D493" s="109"/>
      <c r="E493" s="109"/>
    </row>
    <row r="494" spans="1:9" s="3" customFormat="1" ht="18.75">
      <c r="A494" s="29"/>
      <c r="B494" s="46" t="s">
        <v>172</v>
      </c>
      <c r="C494" s="102">
        <f>C495</f>
        <v>-34.799999999999997</v>
      </c>
      <c r="D494" s="102">
        <f t="shared" ref="D494:E494" si="31">D495</f>
        <v>0</v>
      </c>
      <c r="E494" s="102">
        <f t="shared" si="31"/>
        <v>0</v>
      </c>
    </row>
    <row r="495" spans="1:9" s="3" customFormat="1" ht="48" customHeight="1">
      <c r="A495" s="9"/>
      <c r="B495" s="57" t="s">
        <v>174</v>
      </c>
      <c r="C495" s="109">
        <v>-34.799999999999997</v>
      </c>
      <c r="D495" s="109"/>
      <c r="E495" s="109"/>
      <c r="F495" s="158"/>
    </row>
    <row r="496" spans="1:9" s="3" customFormat="1" ht="24" customHeight="1">
      <c r="A496" s="9"/>
      <c r="B496" s="46" t="s">
        <v>30</v>
      </c>
      <c r="C496" s="102">
        <f>C497+C498</f>
        <v>-18.600000000000001</v>
      </c>
      <c r="D496" s="102">
        <f>D497+D498</f>
        <v>0</v>
      </c>
      <c r="E496" s="102">
        <f>E497+E498</f>
        <v>0</v>
      </c>
    </row>
    <row r="497" spans="1:10" s="3" customFormat="1" ht="51.75" customHeight="1">
      <c r="A497" s="9"/>
      <c r="B497" s="16" t="s">
        <v>175</v>
      </c>
      <c r="C497" s="147">
        <v>-18.600000000000001</v>
      </c>
      <c r="D497" s="150"/>
      <c r="E497" s="150"/>
    </row>
    <row r="498" spans="1:10" s="3" customFormat="1" ht="26.25" hidden="1" customHeight="1">
      <c r="A498" s="9"/>
      <c r="B498" s="16"/>
      <c r="C498" s="109"/>
      <c r="D498" s="150"/>
      <c r="E498" s="150"/>
    </row>
    <row r="499" spans="1:10" s="3" customFormat="1" ht="27" hidden="1" customHeight="1">
      <c r="A499" s="9"/>
      <c r="B499" s="46" t="s">
        <v>27</v>
      </c>
      <c r="C499" s="102">
        <f>C500+C501</f>
        <v>0</v>
      </c>
      <c r="D499" s="102">
        <f>D500+D501</f>
        <v>0</v>
      </c>
      <c r="E499" s="102">
        <f>E500+E501</f>
        <v>0</v>
      </c>
    </row>
    <row r="500" spans="1:10" s="3" customFormat="1" ht="27" hidden="1" customHeight="1">
      <c r="A500" s="9"/>
      <c r="B500" s="24"/>
      <c r="C500" s="109"/>
      <c r="D500" s="109"/>
      <c r="E500" s="109"/>
    </row>
    <row r="501" spans="1:10" s="3" customFormat="1" ht="28.5" hidden="1" customHeight="1">
      <c r="A501" s="9"/>
      <c r="B501" s="24"/>
      <c r="C501" s="109"/>
      <c r="D501" s="109"/>
      <c r="E501" s="109"/>
    </row>
    <row r="502" spans="1:10" s="3" customFormat="1" ht="24.75" hidden="1" customHeight="1">
      <c r="A502" s="9"/>
      <c r="B502" s="46" t="s">
        <v>62</v>
      </c>
      <c r="C502" s="102">
        <f>C503+C504+C505+C506</f>
        <v>0</v>
      </c>
      <c r="D502" s="109"/>
      <c r="E502" s="109"/>
      <c r="G502" s="69"/>
      <c r="H502" s="69"/>
    </row>
    <row r="503" spans="1:10" s="3" customFormat="1" ht="22.5" hidden="1" customHeight="1">
      <c r="A503" s="9"/>
      <c r="B503" s="24"/>
      <c r="C503" s="109"/>
      <c r="D503" s="109"/>
      <c r="E503" s="109"/>
      <c r="G503" s="70"/>
      <c r="H503" s="70"/>
    </row>
    <row r="504" spans="1:10" s="3" customFormat="1" ht="22.5" hidden="1" customHeight="1">
      <c r="A504" s="9"/>
      <c r="B504" s="16"/>
      <c r="C504" s="110"/>
      <c r="D504" s="109"/>
      <c r="E504" s="109"/>
      <c r="G504" s="70"/>
      <c r="H504" s="70"/>
    </row>
    <row r="505" spans="1:10" s="3" customFormat="1" ht="22.5" hidden="1" customHeight="1">
      <c r="A505" s="9"/>
      <c r="B505" s="16"/>
      <c r="C505" s="110"/>
      <c r="D505" s="109"/>
      <c r="E505" s="109"/>
      <c r="G505" s="70"/>
      <c r="H505" s="70"/>
    </row>
    <row r="506" spans="1:10" s="3" customFormat="1" ht="22.5" hidden="1" customHeight="1">
      <c r="A506" s="9"/>
      <c r="B506" s="16"/>
      <c r="C506" s="110"/>
      <c r="D506" s="109"/>
      <c r="E506" s="109"/>
      <c r="G506" s="70"/>
      <c r="H506" s="70"/>
    </row>
    <row r="507" spans="1:10" ht="27.75" customHeight="1">
      <c r="A507" s="76">
        <v>3</v>
      </c>
      <c r="B507" s="121" t="s">
        <v>127</v>
      </c>
      <c r="C507" s="120">
        <f>C554</f>
        <v>6460.9</v>
      </c>
      <c r="D507" s="120">
        <f t="shared" ref="D507:E507" si="32">D554</f>
        <v>-498.7</v>
      </c>
      <c r="E507" s="120">
        <f t="shared" si="32"/>
        <v>-11.7</v>
      </c>
      <c r="F507" s="102"/>
      <c r="G507" s="3"/>
      <c r="H507" s="122"/>
      <c r="I507" s="123"/>
      <c r="J507" s="48"/>
    </row>
    <row r="508" spans="1:10" ht="25.5" hidden="1" customHeight="1">
      <c r="A508" s="9"/>
      <c r="B508" s="46" t="s">
        <v>68</v>
      </c>
      <c r="C508" s="102">
        <f>C509</f>
        <v>0</v>
      </c>
      <c r="D508" s="102">
        <f>D509</f>
        <v>0</v>
      </c>
      <c r="E508" s="102">
        <f>E509</f>
        <v>0</v>
      </c>
      <c r="F508" s="3"/>
      <c r="G508" s="3"/>
      <c r="H508" s="122"/>
      <c r="I508" s="123"/>
      <c r="J508" s="48"/>
    </row>
    <row r="509" spans="1:10" ht="36" hidden="1" customHeight="1">
      <c r="A509" s="9"/>
      <c r="B509" s="47"/>
      <c r="C509" s="110"/>
      <c r="D509" s="105"/>
      <c r="E509" s="105"/>
      <c r="F509" s="3"/>
      <c r="G509" s="3"/>
      <c r="H509" s="122"/>
      <c r="I509" s="123"/>
      <c r="J509" s="48"/>
    </row>
    <row r="510" spans="1:10" ht="24" hidden="1" customHeight="1">
      <c r="A510" s="9"/>
      <c r="B510" s="46" t="s">
        <v>69</v>
      </c>
      <c r="C510" s="102">
        <f>C519+C518+C517+C516+C515+C514+C513+C512+C511+C520+C521</f>
        <v>0</v>
      </c>
      <c r="D510" s="102">
        <f>D519+D518+D517+D516+D515+D514+D513+D512+D511+D520+D521</f>
        <v>0</v>
      </c>
      <c r="E510" s="102">
        <f>E519+E518+E517+E516+E515+E514+E513+E512+E511+E520+E521</f>
        <v>0</v>
      </c>
      <c r="F510" s="3"/>
      <c r="G510" s="3"/>
      <c r="H510" s="3"/>
      <c r="I510" s="3"/>
    </row>
    <row r="511" spans="1:10" ht="27.75" hidden="1" customHeight="1">
      <c r="A511" s="9"/>
      <c r="B511" s="47"/>
      <c r="C511" s="110"/>
      <c r="D511" s="105"/>
      <c r="E511" s="105"/>
      <c r="F511" s="3"/>
      <c r="G511" s="3"/>
      <c r="H511" s="3"/>
      <c r="I511" s="3"/>
    </row>
    <row r="512" spans="1:10" ht="32.25" hidden="1" customHeight="1">
      <c r="A512" s="9"/>
      <c r="B512" s="47"/>
      <c r="C512" s="110"/>
      <c r="D512" s="105"/>
      <c r="E512" s="105"/>
      <c r="F512" s="3"/>
      <c r="G512" s="3"/>
      <c r="H512" s="3"/>
      <c r="I512" s="3"/>
    </row>
    <row r="513" spans="1:9" ht="24" hidden="1" customHeight="1">
      <c r="A513" s="9"/>
      <c r="B513" s="47"/>
      <c r="C513" s="110"/>
      <c r="D513" s="105"/>
      <c r="E513" s="105"/>
      <c r="F513" s="3"/>
      <c r="G513" s="3"/>
      <c r="H513" s="3"/>
      <c r="I513" s="3"/>
    </row>
    <row r="514" spans="1:9" ht="33" hidden="1" customHeight="1">
      <c r="A514" s="9"/>
      <c r="B514" s="47"/>
      <c r="C514" s="110"/>
      <c r="D514" s="105"/>
      <c r="E514" s="105"/>
      <c r="F514" s="3"/>
      <c r="G514" s="3"/>
      <c r="H514" s="3"/>
      <c r="I514" s="3"/>
    </row>
    <row r="515" spans="1:9" ht="24" hidden="1" customHeight="1">
      <c r="A515" s="9"/>
      <c r="B515" s="47"/>
      <c r="C515" s="110"/>
      <c r="D515" s="105"/>
      <c r="E515" s="105"/>
      <c r="F515" s="3"/>
      <c r="G515" s="3"/>
      <c r="H515" s="3"/>
      <c r="I515" s="3"/>
    </row>
    <row r="516" spans="1:9" ht="24" hidden="1" customHeight="1">
      <c r="A516" s="9"/>
      <c r="B516" s="47"/>
      <c r="C516" s="110"/>
      <c r="D516" s="105"/>
      <c r="E516" s="105"/>
      <c r="F516" s="3"/>
      <c r="G516" s="3"/>
      <c r="H516" s="3"/>
      <c r="I516" s="3"/>
    </row>
    <row r="517" spans="1:9" ht="24" hidden="1" customHeight="1">
      <c r="A517" s="9"/>
      <c r="B517" s="47"/>
      <c r="C517" s="110"/>
      <c r="D517" s="105"/>
      <c r="E517" s="105"/>
      <c r="F517" s="3"/>
      <c r="G517" s="3"/>
      <c r="H517" s="3"/>
      <c r="I517" s="3"/>
    </row>
    <row r="518" spans="1:9" ht="24" hidden="1" customHeight="1">
      <c r="A518" s="9"/>
      <c r="B518" s="47"/>
      <c r="C518" s="110"/>
      <c r="D518" s="105"/>
      <c r="E518" s="105"/>
      <c r="F518" s="3"/>
      <c r="G518" s="3"/>
      <c r="H518" s="3"/>
      <c r="I518" s="3"/>
    </row>
    <row r="519" spans="1:9" ht="24" hidden="1" customHeight="1">
      <c r="A519" s="9"/>
      <c r="B519" s="47"/>
      <c r="C519" s="110"/>
      <c r="D519" s="105"/>
      <c r="E519" s="105"/>
      <c r="F519" s="3"/>
      <c r="G519" s="3"/>
      <c r="H519" s="3"/>
      <c r="I519" s="3"/>
    </row>
    <row r="520" spans="1:9" ht="24" hidden="1" customHeight="1">
      <c r="A520" s="9"/>
      <c r="B520" s="47"/>
      <c r="C520" s="110"/>
      <c r="D520" s="105"/>
      <c r="E520" s="105"/>
      <c r="F520" s="3"/>
      <c r="G520" s="3"/>
      <c r="H520" s="3"/>
      <c r="I520" s="3"/>
    </row>
    <row r="521" spans="1:9" ht="24" hidden="1" customHeight="1">
      <c r="A521" s="9"/>
      <c r="B521" s="47"/>
      <c r="C521" s="110"/>
      <c r="D521" s="105"/>
      <c r="E521" s="105"/>
      <c r="F521" s="3"/>
      <c r="G521" s="3"/>
      <c r="H521" s="3"/>
      <c r="I521" s="3"/>
    </row>
    <row r="522" spans="1:9" s="3" customFormat="1" ht="24" hidden="1" customHeight="1">
      <c r="A522" s="9"/>
      <c r="B522" s="46" t="s">
        <v>110</v>
      </c>
      <c r="C522" s="102">
        <f>C523+C524+C525+C526+C527+C528+C529+C530+C531+C532+C533+C534+C537+C535</f>
        <v>0</v>
      </c>
      <c r="D522" s="102">
        <f>D523+D524+D525+D526+D527+D528+D529+D530+D531+D532+D533+D534+D537+D535</f>
        <v>0</v>
      </c>
      <c r="E522" s="102">
        <f>E523+E524+E525+E526+E527+E528+E529+E530+E531+E532+E533+E534+E537+E535</f>
        <v>0</v>
      </c>
    </row>
    <row r="523" spans="1:9" s="3" customFormat="1" ht="24" hidden="1" customHeight="1">
      <c r="A523" s="9"/>
      <c r="B523" s="24"/>
      <c r="C523" s="110"/>
      <c r="D523" s="109"/>
      <c r="E523" s="109"/>
    </row>
    <row r="524" spans="1:9" s="3" customFormat="1" ht="24" hidden="1" customHeight="1">
      <c r="A524" s="9"/>
      <c r="B524" s="24"/>
      <c r="C524" s="110"/>
      <c r="D524" s="109"/>
      <c r="E524" s="109"/>
    </row>
    <row r="525" spans="1:9" s="3" customFormat="1" ht="24" hidden="1" customHeight="1">
      <c r="A525" s="9"/>
      <c r="B525" s="24"/>
      <c r="C525" s="110"/>
      <c r="D525" s="109"/>
      <c r="E525" s="109"/>
    </row>
    <row r="526" spans="1:9" s="3" customFormat="1" ht="24" hidden="1" customHeight="1">
      <c r="A526" s="9"/>
      <c r="B526" s="16"/>
      <c r="C526" s="110"/>
      <c r="D526" s="109"/>
      <c r="E526" s="109"/>
    </row>
    <row r="527" spans="1:9" s="3" customFormat="1" ht="24" hidden="1" customHeight="1">
      <c r="A527" s="9"/>
      <c r="B527" s="16"/>
      <c r="C527" s="110"/>
      <c r="D527" s="109"/>
      <c r="E527" s="109"/>
    </row>
    <row r="528" spans="1:9" s="3" customFormat="1" ht="24" hidden="1" customHeight="1">
      <c r="A528" s="9"/>
      <c r="B528" s="16"/>
      <c r="C528" s="110"/>
      <c r="D528" s="109"/>
      <c r="E528" s="109"/>
    </row>
    <row r="529" spans="1:5" s="3" customFormat="1" ht="24" hidden="1" customHeight="1">
      <c r="A529" s="9"/>
      <c r="B529" s="16"/>
      <c r="C529" s="110"/>
      <c r="D529" s="109"/>
      <c r="E529" s="109"/>
    </row>
    <row r="530" spans="1:5" s="3" customFormat="1" ht="24" hidden="1" customHeight="1">
      <c r="A530" s="9"/>
      <c r="B530" s="16"/>
      <c r="C530" s="110"/>
      <c r="D530" s="109"/>
      <c r="E530" s="109"/>
    </row>
    <row r="531" spans="1:5" s="3" customFormat="1" ht="24" hidden="1" customHeight="1">
      <c r="A531" s="9"/>
      <c r="B531" s="16"/>
      <c r="C531" s="110"/>
      <c r="D531" s="109"/>
      <c r="E531" s="109"/>
    </row>
    <row r="532" spans="1:5" s="3" customFormat="1" ht="24" hidden="1" customHeight="1">
      <c r="A532" s="9"/>
      <c r="B532" s="16"/>
      <c r="C532" s="110"/>
      <c r="D532" s="109"/>
      <c r="E532" s="109"/>
    </row>
    <row r="533" spans="1:5" s="3" customFormat="1" ht="24" hidden="1" customHeight="1">
      <c r="A533" s="9"/>
      <c r="B533" s="16"/>
      <c r="C533" s="110"/>
      <c r="D533" s="109"/>
      <c r="E533" s="109"/>
    </row>
    <row r="534" spans="1:5" s="3" customFormat="1" ht="24" hidden="1" customHeight="1">
      <c r="A534" s="9"/>
      <c r="B534" s="16"/>
      <c r="C534" s="110"/>
      <c r="D534" s="109"/>
      <c r="E534" s="109"/>
    </row>
    <row r="535" spans="1:5" s="3" customFormat="1" ht="24" hidden="1" customHeight="1">
      <c r="A535" s="9"/>
      <c r="B535" s="16"/>
      <c r="C535" s="110"/>
      <c r="D535" s="109"/>
      <c r="E535" s="109"/>
    </row>
    <row r="536" spans="1:5" s="3" customFormat="1" ht="24" hidden="1" customHeight="1">
      <c r="A536" s="9"/>
      <c r="B536" s="16"/>
      <c r="C536" s="110"/>
      <c r="D536" s="109"/>
      <c r="E536" s="109"/>
    </row>
    <row r="537" spans="1:5" s="3" customFormat="1" ht="24" hidden="1" customHeight="1">
      <c r="A537" s="9"/>
      <c r="B537" s="16"/>
      <c r="C537" s="110"/>
      <c r="D537" s="109"/>
      <c r="E537" s="109"/>
    </row>
    <row r="538" spans="1:5" s="3" customFormat="1" ht="24" hidden="1" customHeight="1">
      <c r="A538" s="9"/>
      <c r="B538" s="46" t="s">
        <v>55</v>
      </c>
      <c r="C538" s="111">
        <f>C539+C540+C541+C542</f>
        <v>0</v>
      </c>
      <c r="D538" s="111">
        <f>D539+D540+D541+D542</f>
        <v>0</v>
      </c>
      <c r="E538" s="111">
        <f>E539+E540+E541+E542</f>
        <v>0</v>
      </c>
    </row>
    <row r="539" spans="1:5" s="3" customFormat="1" ht="23.25" hidden="1" customHeight="1">
      <c r="A539" s="9"/>
      <c r="B539" s="73"/>
      <c r="C539" s="109"/>
      <c r="D539" s="109"/>
      <c r="E539" s="109"/>
    </row>
    <row r="540" spans="1:5" s="3" customFormat="1" ht="24" hidden="1" customHeight="1">
      <c r="A540" s="9"/>
      <c r="B540" s="16"/>
      <c r="C540" s="110"/>
      <c r="D540" s="109"/>
      <c r="E540" s="109"/>
    </row>
    <row r="541" spans="1:5" s="3" customFormat="1" ht="24" hidden="1" customHeight="1">
      <c r="A541" s="9"/>
      <c r="B541" s="16"/>
      <c r="C541" s="110"/>
      <c r="D541" s="109"/>
      <c r="E541" s="109"/>
    </row>
    <row r="542" spans="1:5" s="3" customFormat="1" ht="24" hidden="1" customHeight="1">
      <c r="A542" s="9"/>
      <c r="B542" s="16"/>
      <c r="C542" s="110"/>
      <c r="D542" s="109"/>
      <c r="E542" s="109"/>
    </row>
    <row r="543" spans="1:5" s="3" customFormat="1" ht="24" hidden="1" customHeight="1">
      <c r="A543" s="9">
        <v>3.1</v>
      </c>
      <c r="B543" s="23" t="s">
        <v>145</v>
      </c>
      <c r="C543" s="111">
        <f>C545+C546+C547+C548+C549+C550+C551+C552+C553</f>
        <v>0</v>
      </c>
      <c r="D543" s="109"/>
      <c r="E543" s="109"/>
    </row>
    <row r="544" spans="1:5" s="3" customFormat="1" ht="24" hidden="1" customHeight="1">
      <c r="A544" s="9"/>
      <c r="B544" s="23" t="s">
        <v>8</v>
      </c>
      <c r="C544" s="110"/>
      <c r="D544" s="109"/>
      <c r="E544" s="109"/>
    </row>
    <row r="545" spans="1:6" s="3" customFormat="1" ht="46.5" hidden="1" customHeight="1">
      <c r="A545" s="9"/>
      <c r="B545" s="24"/>
      <c r="C545" s="109"/>
      <c r="D545" s="105"/>
      <c r="E545" s="105"/>
    </row>
    <row r="546" spans="1:6" s="3" customFormat="1" ht="46.5" hidden="1" customHeight="1">
      <c r="A546" s="9"/>
      <c r="B546" s="24"/>
      <c r="C546" s="109"/>
      <c r="D546" s="105"/>
      <c r="E546" s="105"/>
    </row>
    <row r="547" spans="1:6" s="3" customFormat="1" ht="46.5" hidden="1" customHeight="1">
      <c r="A547" s="9"/>
      <c r="B547" s="24"/>
      <c r="C547" s="109"/>
      <c r="D547" s="105"/>
      <c r="E547" s="105"/>
    </row>
    <row r="548" spans="1:6" s="3" customFormat="1" ht="46.5" hidden="1" customHeight="1">
      <c r="A548" s="9"/>
      <c r="B548" s="24"/>
      <c r="C548" s="109"/>
      <c r="D548" s="105"/>
      <c r="E548" s="105"/>
    </row>
    <row r="549" spans="1:6" s="3" customFormat="1" ht="46.5" hidden="1" customHeight="1">
      <c r="A549" s="9"/>
      <c r="B549" s="24"/>
      <c r="C549" s="109"/>
      <c r="D549" s="105"/>
      <c r="E549" s="105"/>
    </row>
    <row r="550" spans="1:6" s="3" customFormat="1" ht="46.5" hidden="1" customHeight="1">
      <c r="A550" s="9"/>
      <c r="B550" s="57"/>
      <c r="C550" s="109"/>
      <c r="D550" s="105"/>
      <c r="E550" s="105"/>
    </row>
    <row r="551" spans="1:6" s="3" customFormat="1" ht="46.5" hidden="1" customHeight="1">
      <c r="A551" s="9"/>
      <c r="B551" s="57"/>
      <c r="C551" s="109"/>
      <c r="D551" s="105"/>
      <c r="E551" s="105"/>
    </row>
    <row r="552" spans="1:6" s="3" customFormat="1" ht="46.5" hidden="1" customHeight="1">
      <c r="A552" s="9"/>
      <c r="B552" s="57"/>
      <c r="C552" s="109"/>
      <c r="D552" s="105"/>
      <c r="E552" s="105"/>
    </row>
    <row r="553" spans="1:6" s="3" customFormat="1" ht="46.5" hidden="1" customHeight="1">
      <c r="A553" s="9"/>
      <c r="B553" s="57"/>
      <c r="C553" s="109"/>
      <c r="D553" s="105"/>
      <c r="E553" s="105"/>
    </row>
    <row r="554" spans="1:6" s="100" customFormat="1" ht="24" customHeight="1">
      <c r="A554" s="29">
        <v>3.2</v>
      </c>
      <c r="B554" s="99" t="s">
        <v>146</v>
      </c>
      <c r="C554" s="102">
        <f>C558+C555+C573+C595+C646+C650+C654+C677+C686+C719+C741+C770+C794+C814+C846+C753+C759+C765+C780+C807+C824+C673+C588+C821+C787+C803+C805+C801+C810+C818</f>
        <v>6460.9</v>
      </c>
      <c r="D554" s="102">
        <f t="shared" ref="D554:E554" si="33">D558+D555+D573+D595+D646+D650+D654+D677+D686+D719+D741+D770+D794+D814+D846+D753+D759+D765+D780+D807+D824+D673+D588+D821+D787+D803+D805+D801+D810+D818</f>
        <v>-498.7</v>
      </c>
      <c r="E554" s="102">
        <f t="shared" si="33"/>
        <v>-11.7</v>
      </c>
      <c r="F554" s="102"/>
    </row>
    <row r="555" spans="1:6" s="100" customFormat="1" ht="24" hidden="1" customHeight="1">
      <c r="A555" s="29"/>
      <c r="B555" s="46" t="s">
        <v>68</v>
      </c>
      <c r="C555" s="102">
        <f>C556+C557</f>
        <v>0</v>
      </c>
      <c r="D555" s="102">
        <f>D556</f>
        <v>0</v>
      </c>
      <c r="E555" s="102">
        <f>E556</f>
        <v>0</v>
      </c>
    </row>
    <row r="556" spans="1:6" s="100" customFormat="1" ht="30.75" hidden="1" customHeight="1">
      <c r="A556" s="29"/>
      <c r="B556" s="16"/>
      <c r="C556" s="108"/>
      <c r="D556" s="109"/>
      <c r="E556" s="109"/>
    </row>
    <row r="557" spans="1:6" s="100" customFormat="1" ht="30.75" hidden="1" customHeight="1">
      <c r="A557" s="29"/>
      <c r="B557" s="16"/>
      <c r="C557" s="108"/>
      <c r="D557" s="109"/>
      <c r="E557" s="109"/>
    </row>
    <row r="558" spans="1:6" s="124" customFormat="1" ht="52.15" hidden="1" customHeight="1">
      <c r="A558" s="29"/>
      <c r="B558" s="99" t="s">
        <v>148</v>
      </c>
      <c r="C558" s="102">
        <f>C559+C560+C561+C562+C563+C564+C565+C566+C567+C568+C569+C570</f>
        <v>0</v>
      </c>
      <c r="D558" s="102">
        <f t="shared" ref="D558:E558" si="34">D559+D560+D561+D562</f>
        <v>0</v>
      </c>
      <c r="E558" s="102">
        <f t="shared" si="34"/>
        <v>0</v>
      </c>
    </row>
    <row r="559" spans="1:6" s="100" customFormat="1" ht="43.5" hidden="1" customHeight="1">
      <c r="A559" s="29"/>
      <c r="B559" s="57"/>
      <c r="C559" s="109"/>
      <c r="D559" s="109"/>
      <c r="E559" s="109"/>
    </row>
    <row r="560" spans="1:6" s="100" customFormat="1" ht="39" hidden="1" customHeight="1">
      <c r="A560" s="29"/>
      <c r="B560" s="57"/>
      <c r="C560" s="109"/>
      <c r="D560" s="109"/>
      <c r="E560" s="109"/>
    </row>
    <row r="561" spans="1:5" s="100" customFormat="1" ht="38.25" hidden="1" customHeight="1">
      <c r="A561" s="29"/>
      <c r="B561" s="57"/>
      <c r="C561" s="109"/>
      <c r="D561" s="109"/>
      <c r="E561" s="109"/>
    </row>
    <row r="562" spans="1:5" s="100" customFormat="1" ht="31.5" hidden="1" customHeight="1">
      <c r="A562" s="29"/>
      <c r="B562" s="57"/>
      <c r="C562" s="109"/>
      <c r="D562" s="109"/>
      <c r="E562" s="109"/>
    </row>
    <row r="563" spans="1:5" s="100" customFormat="1" ht="31.5" hidden="1" customHeight="1">
      <c r="A563" s="29"/>
      <c r="B563" s="57"/>
      <c r="C563" s="109"/>
      <c r="D563" s="109"/>
      <c r="E563" s="109"/>
    </row>
    <row r="564" spans="1:5" s="100" customFormat="1" ht="31.5" hidden="1" customHeight="1">
      <c r="A564" s="29"/>
      <c r="B564" s="57"/>
      <c r="C564" s="109"/>
      <c r="D564" s="109"/>
      <c r="E564" s="109"/>
    </row>
    <row r="565" spans="1:5" s="100" customFormat="1" ht="31.5" hidden="1" customHeight="1">
      <c r="A565" s="29"/>
      <c r="B565" s="57"/>
      <c r="C565" s="109"/>
      <c r="D565" s="109"/>
      <c r="E565" s="109"/>
    </row>
    <row r="566" spans="1:5" s="100" customFormat="1" ht="31.5" hidden="1" customHeight="1">
      <c r="A566" s="29"/>
      <c r="B566" s="57"/>
      <c r="C566" s="109"/>
      <c r="D566" s="109"/>
      <c r="E566" s="109"/>
    </row>
    <row r="567" spans="1:5" s="100" customFormat="1" ht="31.5" hidden="1" customHeight="1">
      <c r="A567" s="29"/>
      <c r="B567" s="57"/>
      <c r="C567" s="109"/>
      <c r="D567" s="109"/>
      <c r="E567" s="109"/>
    </row>
    <row r="568" spans="1:5" s="100" customFormat="1" ht="31.5" hidden="1" customHeight="1">
      <c r="A568" s="29"/>
      <c r="B568" s="57"/>
      <c r="C568" s="109"/>
      <c r="D568" s="109"/>
      <c r="E568" s="109"/>
    </row>
    <row r="569" spans="1:5" s="100" customFormat="1" ht="31.5" hidden="1" customHeight="1">
      <c r="A569" s="29"/>
      <c r="B569" s="57"/>
      <c r="C569" s="109"/>
      <c r="D569" s="109"/>
      <c r="E569" s="109"/>
    </row>
    <row r="570" spans="1:5" s="100" customFormat="1" ht="31.5" hidden="1" customHeight="1">
      <c r="A570" s="29"/>
      <c r="B570" s="57"/>
      <c r="C570" s="109"/>
      <c r="D570" s="109"/>
      <c r="E570" s="109"/>
    </row>
    <row r="571" spans="1:5" s="100" customFormat="1" ht="31.5" hidden="1" customHeight="1">
      <c r="A571" s="29"/>
      <c r="B571" s="57"/>
      <c r="C571" s="109"/>
      <c r="D571" s="109"/>
      <c r="E571" s="109"/>
    </row>
    <row r="572" spans="1:5" s="100" customFormat="1" ht="31.5" hidden="1" customHeight="1">
      <c r="A572" s="29"/>
      <c r="B572" s="57"/>
      <c r="C572" s="109"/>
      <c r="D572" s="109"/>
      <c r="E572" s="109"/>
    </row>
    <row r="573" spans="1:5" s="124" customFormat="1" ht="45" hidden="1" customHeight="1">
      <c r="A573" s="29"/>
      <c r="B573" s="99" t="s">
        <v>150</v>
      </c>
      <c r="C573" s="102">
        <f>C574+C575+C576+C577+C578+C579+C580+C581+C582+C583+C584+C585+C586+C587</f>
        <v>0</v>
      </c>
      <c r="D573" s="102">
        <f t="shared" ref="D573:E573" si="35">D574+D575+D576+D577+D578+D579+D580+D581+D582+D583+D584+D585+D586+D587</f>
        <v>0</v>
      </c>
      <c r="E573" s="102">
        <f t="shared" si="35"/>
        <v>0</v>
      </c>
    </row>
    <row r="574" spans="1:5" s="100" customFormat="1" ht="44.25" hidden="1" customHeight="1">
      <c r="A574" s="29"/>
      <c r="B574" s="57"/>
      <c r="C574" s="109"/>
      <c r="D574" s="109"/>
      <c r="E574" s="109"/>
    </row>
    <row r="575" spans="1:5" s="100" customFormat="1" ht="21.6" hidden="1" customHeight="1">
      <c r="A575" s="29"/>
      <c r="B575" s="57"/>
      <c r="C575" s="109"/>
      <c r="D575" s="109"/>
      <c r="E575" s="109"/>
    </row>
    <row r="576" spans="1:5" s="100" customFormat="1" ht="21.6" hidden="1" customHeight="1">
      <c r="A576" s="29"/>
      <c r="B576" s="57"/>
      <c r="C576" s="109"/>
      <c r="D576" s="109"/>
      <c r="E576" s="109"/>
    </row>
    <row r="577" spans="1:6" s="100" customFormat="1" ht="21.6" hidden="1" customHeight="1">
      <c r="A577" s="29"/>
      <c r="B577" s="57"/>
      <c r="C577" s="109"/>
      <c r="D577" s="109"/>
      <c r="E577" s="109"/>
    </row>
    <row r="578" spans="1:6" s="100" customFormat="1" ht="21.6" hidden="1" customHeight="1">
      <c r="A578" s="29"/>
      <c r="B578" s="57"/>
      <c r="C578" s="109"/>
      <c r="D578" s="109"/>
      <c r="E578" s="109"/>
    </row>
    <row r="579" spans="1:6" s="100" customFormat="1" ht="21.6" hidden="1" customHeight="1">
      <c r="A579" s="29"/>
      <c r="B579" s="57"/>
      <c r="C579" s="109"/>
      <c r="D579" s="109"/>
      <c r="E579" s="109"/>
    </row>
    <row r="580" spans="1:6" s="100" customFormat="1" ht="21.6" hidden="1" customHeight="1">
      <c r="A580" s="29"/>
      <c r="B580" s="57"/>
      <c r="C580" s="109"/>
      <c r="D580" s="109"/>
      <c r="E580" s="109"/>
    </row>
    <row r="581" spans="1:6" s="100" customFormat="1" ht="21.6" hidden="1" customHeight="1">
      <c r="A581" s="29"/>
      <c r="B581" s="57"/>
      <c r="C581" s="109"/>
      <c r="D581" s="109"/>
      <c r="E581" s="109"/>
    </row>
    <row r="582" spans="1:6" s="100" customFormat="1" ht="21.6" hidden="1" customHeight="1">
      <c r="A582" s="29"/>
      <c r="B582" s="57"/>
      <c r="C582" s="109"/>
      <c r="D582" s="109"/>
      <c r="E582" s="109"/>
    </row>
    <row r="583" spans="1:6" s="100" customFormat="1" ht="21.6" hidden="1" customHeight="1">
      <c r="A583" s="29"/>
      <c r="B583" s="57"/>
      <c r="C583" s="109"/>
      <c r="D583" s="109"/>
      <c r="E583" s="109"/>
    </row>
    <row r="584" spans="1:6" s="100" customFormat="1" ht="21.6" hidden="1" customHeight="1">
      <c r="A584" s="29"/>
      <c r="B584" s="24"/>
      <c r="C584" s="109"/>
      <c r="D584" s="109"/>
      <c r="E584" s="109"/>
    </row>
    <row r="585" spans="1:6" s="100" customFormat="1" ht="21.6" hidden="1" customHeight="1">
      <c r="A585" s="29"/>
      <c r="B585" s="57"/>
      <c r="C585" s="109"/>
      <c r="D585" s="109"/>
      <c r="E585" s="109"/>
    </row>
    <row r="586" spans="1:6" s="100" customFormat="1" ht="21.6" hidden="1" customHeight="1">
      <c r="A586" s="29"/>
      <c r="B586" s="57"/>
      <c r="C586" s="109"/>
      <c r="D586" s="109"/>
      <c r="E586" s="109"/>
    </row>
    <row r="587" spans="1:6" s="100" customFormat="1" ht="21.6" hidden="1" customHeight="1">
      <c r="A587" s="29"/>
      <c r="B587" s="57"/>
      <c r="C587" s="109"/>
      <c r="D587" s="109"/>
      <c r="E587" s="109"/>
    </row>
    <row r="588" spans="1:6" s="100" customFormat="1" ht="21.6" customHeight="1">
      <c r="A588" s="29"/>
      <c r="B588" s="46" t="s">
        <v>55</v>
      </c>
      <c r="C588" s="102">
        <f>C589+C590+C591+C592+C593+C594</f>
        <v>2319.6</v>
      </c>
      <c r="D588" s="102">
        <f t="shared" ref="D588:E588" si="36">D589+D590+D591+D592+D593+D594</f>
        <v>0</v>
      </c>
      <c r="E588" s="102">
        <f t="shared" si="36"/>
        <v>0</v>
      </c>
      <c r="F588" s="102"/>
    </row>
    <row r="589" spans="1:6" s="100" customFormat="1" ht="60.75" customHeight="1">
      <c r="A589" s="29"/>
      <c r="B589" s="147" t="s">
        <v>240</v>
      </c>
      <c r="C589" s="109">
        <v>2500</v>
      </c>
      <c r="D589" s="109"/>
      <c r="E589" s="109"/>
    </row>
    <row r="590" spans="1:6" s="100" customFormat="1" ht="21.6" customHeight="1">
      <c r="A590" s="29"/>
      <c r="B590" s="57" t="s">
        <v>267</v>
      </c>
      <c r="C590" s="109">
        <v>-180.4</v>
      </c>
      <c r="D590" s="109"/>
      <c r="E590" s="109"/>
    </row>
    <row r="591" spans="1:6" s="100" customFormat="1" ht="44.25" hidden="1" customHeight="1">
      <c r="A591" s="29"/>
      <c r="B591" s="57"/>
      <c r="C591" s="109"/>
      <c r="D591" s="109"/>
      <c r="E591" s="109"/>
    </row>
    <row r="592" spans="1:6" s="100" customFormat="1" ht="38.25" hidden="1" customHeight="1">
      <c r="A592" s="29"/>
      <c r="B592" s="57"/>
      <c r="C592" s="109"/>
      <c r="D592" s="109"/>
      <c r="E592" s="109"/>
    </row>
    <row r="593" spans="1:9" s="100" customFormat="1" ht="43.5" hidden="1" customHeight="1">
      <c r="A593" s="29"/>
      <c r="B593" s="57"/>
      <c r="C593" s="109"/>
      <c r="D593" s="109"/>
      <c r="E593" s="109"/>
    </row>
    <row r="594" spans="1:9" s="100" customFormat="1" ht="51" hidden="1" customHeight="1">
      <c r="A594" s="29"/>
      <c r="B594" s="57"/>
      <c r="C594" s="109"/>
      <c r="D594" s="109"/>
      <c r="E594" s="109"/>
    </row>
    <row r="595" spans="1:9" ht="24" customHeight="1">
      <c r="A595" s="9"/>
      <c r="B595" s="46" t="s">
        <v>24</v>
      </c>
      <c r="C595" s="102">
        <f>SUM(C596:C645)</f>
        <v>100</v>
      </c>
      <c r="D595" s="102">
        <f t="shared" ref="D595:E595" si="37">SUM(D596:D645)</f>
        <v>0</v>
      </c>
      <c r="E595" s="102">
        <f t="shared" si="37"/>
        <v>0</v>
      </c>
      <c r="F595" s="102"/>
      <c r="G595" s="3"/>
      <c r="H595" s="3"/>
      <c r="I595" s="3"/>
    </row>
    <row r="596" spans="1:9" ht="33.75" customHeight="1">
      <c r="A596" s="9"/>
      <c r="B596" s="47" t="s">
        <v>238</v>
      </c>
      <c r="C596" s="110">
        <v>100</v>
      </c>
      <c r="D596" s="109"/>
      <c r="E596" s="109"/>
      <c r="F596" s="3"/>
      <c r="G596" s="3"/>
      <c r="H596" s="3"/>
      <c r="I596" s="3"/>
    </row>
    <row r="597" spans="1:9" s="3" customFormat="1" ht="30" hidden="1" customHeight="1">
      <c r="A597" s="9"/>
      <c r="B597" s="16"/>
      <c r="C597" s="109"/>
      <c r="D597" s="109"/>
      <c r="E597" s="109"/>
    </row>
    <row r="598" spans="1:9" s="3" customFormat="1" ht="24" hidden="1" customHeight="1">
      <c r="A598" s="9"/>
      <c r="B598" s="16"/>
      <c r="C598" s="108"/>
      <c r="D598" s="109"/>
      <c r="E598" s="109"/>
    </row>
    <row r="599" spans="1:9" ht="35.25" hidden="1" customHeight="1">
      <c r="A599" s="9"/>
      <c r="B599" s="47"/>
      <c r="C599" s="110"/>
      <c r="D599" s="109"/>
      <c r="E599" s="109"/>
      <c r="F599" s="3"/>
      <c r="G599" s="3"/>
      <c r="H599" s="3"/>
      <c r="I599" s="3"/>
    </row>
    <row r="600" spans="1:9" ht="47.25" hidden="1" customHeight="1">
      <c r="A600" s="9"/>
      <c r="B600" s="47"/>
      <c r="C600" s="110"/>
      <c r="D600" s="109"/>
      <c r="E600" s="109"/>
      <c r="F600" s="3"/>
      <c r="G600" s="3"/>
      <c r="H600" s="3"/>
      <c r="I600" s="3"/>
    </row>
    <row r="601" spans="1:9" ht="36" hidden="1" customHeight="1">
      <c r="A601" s="9"/>
      <c r="B601" s="47"/>
      <c r="C601" s="110"/>
      <c r="D601" s="109"/>
      <c r="E601" s="109"/>
      <c r="F601" s="3"/>
      <c r="G601" s="3"/>
      <c r="H601" s="3"/>
      <c r="I601" s="3"/>
    </row>
    <row r="602" spans="1:9" ht="35.25" hidden="1" customHeight="1">
      <c r="A602" s="9"/>
      <c r="B602" s="16"/>
      <c r="C602" s="110"/>
      <c r="D602" s="109"/>
      <c r="E602" s="109"/>
      <c r="F602" s="3"/>
      <c r="G602" s="3"/>
      <c r="H602" s="3"/>
      <c r="I602" s="3"/>
    </row>
    <row r="603" spans="1:9" ht="24" hidden="1" customHeight="1">
      <c r="A603" s="9"/>
      <c r="B603" s="16"/>
      <c r="C603" s="110"/>
      <c r="D603" s="109"/>
      <c r="E603" s="109"/>
      <c r="F603" s="3"/>
      <c r="G603" s="3"/>
      <c r="H603" s="3"/>
      <c r="I603" s="3"/>
    </row>
    <row r="604" spans="1:9" ht="33" hidden="1" customHeight="1">
      <c r="A604" s="9"/>
      <c r="B604" s="16"/>
      <c r="C604" s="109"/>
      <c r="D604" s="109"/>
      <c r="E604" s="109"/>
      <c r="F604" s="3"/>
      <c r="G604" s="3"/>
      <c r="H604" s="3"/>
      <c r="I604" s="3"/>
    </row>
    <row r="605" spans="1:9" ht="24" hidden="1" customHeight="1">
      <c r="A605" s="9"/>
      <c r="B605" s="16"/>
      <c r="C605" s="109"/>
      <c r="D605" s="109"/>
      <c r="E605" s="109"/>
      <c r="F605" s="3"/>
      <c r="G605" s="3"/>
      <c r="H605" s="3"/>
      <c r="I605" s="3"/>
    </row>
    <row r="606" spans="1:9" ht="24" hidden="1" customHeight="1">
      <c r="A606" s="9"/>
      <c r="B606" s="16"/>
      <c r="C606" s="109"/>
      <c r="D606" s="109"/>
      <c r="E606" s="109"/>
      <c r="F606" s="3"/>
      <c r="G606" s="3"/>
      <c r="H606" s="3"/>
      <c r="I606" s="3"/>
    </row>
    <row r="607" spans="1:9" ht="24" hidden="1" customHeight="1">
      <c r="A607" s="9"/>
      <c r="B607" s="16"/>
      <c r="C607" s="109"/>
      <c r="D607" s="109"/>
      <c r="E607" s="109"/>
      <c r="F607" s="3"/>
      <c r="G607" s="3"/>
      <c r="H607" s="3"/>
      <c r="I607" s="3"/>
    </row>
    <row r="608" spans="1:9" ht="55.5" hidden="1" customHeight="1">
      <c r="A608" s="9"/>
      <c r="B608" s="16"/>
      <c r="C608" s="109"/>
      <c r="D608" s="109"/>
      <c r="E608" s="109"/>
      <c r="F608" s="3"/>
      <c r="G608" s="3"/>
      <c r="H608" s="3"/>
      <c r="I608" s="3"/>
    </row>
    <row r="609" spans="1:9" ht="24" hidden="1" customHeight="1">
      <c r="A609" s="9"/>
      <c r="B609" s="16"/>
      <c r="C609" s="109"/>
      <c r="D609" s="109"/>
      <c r="E609" s="109"/>
      <c r="F609" s="3"/>
      <c r="G609" s="3"/>
      <c r="H609" s="3"/>
      <c r="I609" s="3"/>
    </row>
    <row r="610" spans="1:9" ht="24" hidden="1" customHeight="1">
      <c r="A610" s="9"/>
      <c r="B610" s="16"/>
      <c r="C610" s="109"/>
      <c r="D610" s="109"/>
      <c r="E610" s="109"/>
      <c r="F610" s="3"/>
      <c r="G610" s="3"/>
      <c r="H610" s="3"/>
      <c r="I610" s="3"/>
    </row>
    <row r="611" spans="1:9" ht="24" hidden="1" customHeight="1">
      <c r="A611" s="9"/>
      <c r="B611" s="16"/>
      <c r="C611" s="109"/>
      <c r="D611" s="109"/>
      <c r="E611" s="109"/>
      <c r="F611" s="3"/>
      <c r="G611" s="3"/>
      <c r="H611" s="3"/>
      <c r="I611" s="3"/>
    </row>
    <row r="612" spans="1:9" ht="24" hidden="1" customHeight="1">
      <c r="A612" s="9"/>
      <c r="B612" s="16"/>
      <c r="C612" s="109"/>
      <c r="D612" s="109"/>
      <c r="E612" s="109"/>
      <c r="F612" s="3"/>
      <c r="G612" s="3"/>
      <c r="H612" s="3"/>
      <c r="I612" s="3"/>
    </row>
    <row r="613" spans="1:9" ht="24" hidden="1" customHeight="1">
      <c r="A613" s="9"/>
      <c r="B613" s="42"/>
      <c r="C613" s="110"/>
      <c r="D613" s="109"/>
      <c r="E613" s="109"/>
      <c r="F613" s="3"/>
      <c r="G613" s="3"/>
      <c r="H613" s="3"/>
      <c r="I613" s="3"/>
    </row>
    <row r="614" spans="1:9" ht="24" hidden="1" customHeight="1">
      <c r="A614" s="9"/>
      <c r="B614" s="42"/>
      <c r="C614" s="110"/>
      <c r="D614" s="109"/>
      <c r="E614" s="109"/>
      <c r="F614" s="3"/>
      <c r="G614" s="3"/>
      <c r="H614" s="3"/>
      <c r="I614" s="3"/>
    </row>
    <row r="615" spans="1:9" ht="24" hidden="1" customHeight="1">
      <c r="A615" s="9"/>
      <c r="B615" s="47"/>
      <c r="C615" s="110"/>
      <c r="D615" s="109"/>
      <c r="E615" s="109"/>
      <c r="F615" s="3"/>
      <c r="G615" s="3"/>
      <c r="H615" s="3"/>
      <c r="I615" s="3"/>
    </row>
    <row r="616" spans="1:9" ht="24" hidden="1" customHeight="1">
      <c r="A616" s="9"/>
      <c r="B616" s="46"/>
      <c r="C616" s="111"/>
      <c r="D616" s="111"/>
      <c r="E616" s="111"/>
      <c r="F616" s="3"/>
      <c r="G616" s="3"/>
      <c r="H616" s="3"/>
      <c r="I616" s="3"/>
    </row>
    <row r="617" spans="1:9" ht="24" hidden="1" customHeight="1">
      <c r="A617" s="9"/>
      <c r="B617" s="42"/>
      <c r="C617" s="110"/>
      <c r="D617" s="109"/>
      <c r="E617" s="109"/>
      <c r="F617" s="3"/>
      <c r="G617" s="3"/>
      <c r="H617" s="3"/>
      <c r="I617" s="3"/>
    </row>
    <row r="618" spans="1:9" ht="24" hidden="1" customHeight="1">
      <c r="A618" s="9"/>
      <c r="B618" s="42"/>
      <c r="C618" s="110"/>
      <c r="D618" s="109"/>
      <c r="E618" s="109"/>
      <c r="F618" s="3"/>
      <c r="G618" s="3"/>
      <c r="H618" s="3"/>
      <c r="I618" s="3"/>
    </row>
    <row r="619" spans="1:9" ht="32.25" hidden="1" customHeight="1">
      <c r="A619" s="9"/>
      <c r="B619" s="42"/>
      <c r="C619" s="110"/>
      <c r="D619" s="109"/>
      <c r="E619" s="109"/>
      <c r="F619" s="3"/>
      <c r="G619" s="3"/>
      <c r="H619" s="3"/>
      <c r="I619" s="3"/>
    </row>
    <row r="620" spans="1:9" ht="32.25" hidden="1" customHeight="1">
      <c r="A620" s="9"/>
      <c r="B620" s="42"/>
      <c r="C620" s="110"/>
      <c r="D620" s="109"/>
      <c r="E620" s="109"/>
      <c r="F620" s="3"/>
      <c r="G620" s="3"/>
      <c r="H620" s="3"/>
      <c r="I620" s="3"/>
    </row>
    <row r="621" spans="1:9" ht="32.25" hidden="1" customHeight="1">
      <c r="A621" s="9"/>
      <c r="B621" s="42"/>
      <c r="C621" s="110"/>
      <c r="D621" s="109"/>
      <c r="E621" s="109"/>
      <c r="F621" s="3"/>
      <c r="G621" s="3"/>
      <c r="H621" s="3"/>
      <c r="I621" s="3"/>
    </row>
    <row r="622" spans="1:9" ht="32.25" hidden="1" customHeight="1">
      <c r="A622" s="9"/>
      <c r="B622" s="42"/>
      <c r="C622" s="110"/>
      <c r="D622" s="109"/>
      <c r="E622" s="109"/>
      <c r="F622" s="3"/>
      <c r="G622" s="3"/>
      <c r="H622" s="3"/>
      <c r="I622" s="3"/>
    </row>
    <row r="623" spans="1:9" ht="32.25" hidden="1" customHeight="1">
      <c r="A623" s="9"/>
      <c r="B623" s="42"/>
      <c r="C623" s="110"/>
      <c r="D623" s="109"/>
      <c r="E623" s="109"/>
      <c r="F623" s="3"/>
      <c r="G623" s="3"/>
      <c r="H623" s="3"/>
      <c r="I623" s="3"/>
    </row>
    <row r="624" spans="1:9" ht="32.25" hidden="1" customHeight="1">
      <c r="A624" s="9"/>
      <c r="B624" s="42"/>
      <c r="C624" s="110"/>
      <c r="D624" s="110"/>
      <c r="E624" s="110"/>
      <c r="F624" s="3"/>
      <c r="G624" s="3"/>
      <c r="H624" s="3"/>
      <c r="I624" s="3"/>
    </row>
    <row r="625" spans="1:9" ht="24" hidden="1" customHeight="1">
      <c r="A625" s="9"/>
      <c r="B625" s="46"/>
      <c r="C625" s="111"/>
      <c r="D625" s="111"/>
      <c r="E625" s="111"/>
      <c r="F625" s="3"/>
      <c r="G625" s="3"/>
      <c r="H625" s="3"/>
      <c r="I625" s="3"/>
    </row>
    <row r="626" spans="1:9" ht="32.25" hidden="1" customHeight="1">
      <c r="A626" s="9"/>
      <c r="B626" s="42"/>
      <c r="C626" s="110"/>
      <c r="D626" s="109"/>
      <c r="E626" s="109"/>
      <c r="F626" s="3"/>
      <c r="G626" s="3"/>
      <c r="H626" s="3"/>
      <c r="I626" s="3"/>
    </row>
    <row r="627" spans="1:9" ht="32.25" hidden="1" customHeight="1">
      <c r="A627" s="9"/>
      <c r="B627" s="42"/>
      <c r="C627" s="110"/>
      <c r="D627" s="109"/>
      <c r="E627" s="109"/>
      <c r="F627" s="3"/>
      <c r="G627" s="3"/>
      <c r="H627" s="3"/>
      <c r="I627" s="3"/>
    </row>
    <row r="628" spans="1:9" ht="24" hidden="1" customHeight="1">
      <c r="A628" s="9"/>
      <c r="B628" s="42"/>
      <c r="C628" s="110"/>
      <c r="D628" s="109"/>
      <c r="E628" s="109"/>
      <c r="F628" s="3"/>
      <c r="G628" s="3"/>
      <c r="H628" s="3"/>
      <c r="I628" s="3"/>
    </row>
    <row r="629" spans="1:9" ht="24" hidden="1" customHeight="1">
      <c r="A629" s="9"/>
      <c r="B629" s="42"/>
      <c r="C629" s="110"/>
      <c r="D629" s="109"/>
      <c r="E629" s="109"/>
      <c r="F629" s="3"/>
      <c r="G629" s="3"/>
      <c r="H629" s="3"/>
      <c r="I629" s="3"/>
    </row>
    <row r="630" spans="1:9" ht="24" hidden="1" customHeight="1">
      <c r="A630" s="9"/>
      <c r="B630" s="42"/>
      <c r="C630" s="110"/>
      <c r="D630" s="109"/>
      <c r="E630" s="109"/>
      <c r="F630" s="3"/>
      <c r="G630" s="3"/>
      <c r="H630" s="3"/>
      <c r="I630" s="3"/>
    </row>
    <row r="631" spans="1:9" s="3" customFormat="1" ht="24" hidden="1" customHeight="1">
      <c r="A631" s="9"/>
      <c r="B631" s="42"/>
      <c r="C631" s="110"/>
      <c r="D631" s="109"/>
      <c r="E631" s="109"/>
    </row>
    <row r="632" spans="1:9" s="3" customFormat="1" ht="24" hidden="1" customHeight="1">
      <c r="A632" s="9"/>
      <c r="B632" s="42"/>
      <c r="C632" s="110"/>
      <c r="D632" s="109"/>
      <c r="E632" s="109"/>
    </row>
    <row r="633" spans="1:9" s="3" customFormat="1" ht="24" hidden="1" customHeight="1">
      <c r="A633" s="9"/>
      <c r="B633" s="42"/>
      <c r="C633" s="110"/>
      <c r="D633" s="109"/>
      <c r="E633" s="109"/>
    </row>
    <row r="634" spans="1:9" s="3" customFormat="1" ht="24" hidden="1" customHeight="1">
      <c r="A634" s="9"/>
      <c r="B634" s="42"/>
      <c r="C634" s="110"/>
      <c r="D634" s="109"/>
      <c r="E634" s="109"/>
    </row>
    <row r="635" spans="1:9" s="3" customFormat="1" ht="24" hidden="1" customHeight="1">
      <c r="A635" s="9"/>
      <c r="B635" s="42"/>
      <c r="C635" s="110"/>
      <c r="D635" s="109"/>
      <c r="E635" s="109"/>
    </row>
    <row r="636" spans="1:9" s="3" customFormat="1" ht="24" hidden="1" customHeight="1">
      <c r="A636" s="9"/>
      <c r="B636" s="42"/>
      <c r="C636" s="110"/>
      <c r="D636" s="109"/>
      <c r="E636" s="109"/>
    </row>
    <row r="637" spans="1:9" s="3" customFormat="1" ht="24" hidden="1" customHeight="1">
      <c r="A637" s="9"/>
      <c r="B637" s="42"/>
      <c r="C637" s="110"/>
      <c r="D637" s="109"/>
      <c r="E637" s="109"/>
    </row>
    <row r="638" spans="1:9" s="3" customFormat="1" ht="24" hidden="1" customHeight="1">
      <c r="A638" s="9"/>
      <c r="B638" s="42"/>
      <c r="C638" s="110"/>
      <c r="D638" s="109"/>
      <c r="E638" s="109"/>
    </row>
    <row r="639" spans="1:9" s="3" customFormat="1" ht="24" hidden="1" customHeight="1">
      <c r="A639" s="9"/>
      <c r="B639" s="42"/>
      <c r="C639" s="110"/>
      <c r="D639" s="109"/>
      <c r="E639" s="109"/>
    </row>
    <row r="640" spans="1:9" s="3" customFormat="1" ht="24" hidden="1" customHeight="1">
      <c r="A640" s="9"/>
      <c r="B640" s="42"/>
      <c r="C640" s="110"/>
      <c r="D640" s="109"/>
      <c r="E640" s="109"/>
    </row>
    <row r="641" spans="1:9" s="3" customFormat="1" ht="24" hidden="1" customHeight="1">
      <c r="A641" s="9"/>
      <c r="B641" s="42"/>
      <c r="C641" s="110"/>
      <c r="D641" s="109"/>
      <c r="E641" s="109"/>
    </row>
    <row r="642" spans="1:9" s="3" customFormat="1" ht="24" hidden="1" customHeight="1">
      <c r="A642" s="9"/>
      <c r="B642" s="42"/>
      <c r="C642" s="110"/>
      <c r="D642" s="109"/>
      <c r="E642" s="109"/>
    </row>
    <row r="643" spans="1:9" s="3" customFormat="1" ht="24" hidden="1" customHeight="1">
      <c r="A643" s="9"/>
      <c r="B643" s="42"/>
      <c r="C643" s="110"/>
      <c r="D643" s="109"/>
      <c r="E643" s="109"/>
    </row>
    <row r="644" spans="1:9" s="3" customFormat="1" ht="24" hidden="1" customHeight="1">
      <c r="A644" s="9"/>
      <c r="B644" s="42"/>
      <c r="C644" s="110"/>
      <c r="D644" s="109"/>
      <c r="E644" s="109"/>
    </row>
    <row r="645" spans="1:9" s="3" customFormat="1" ht="24" hidden="1" customHeight="1">
      <c r="A645" s="9"/>
      <c r="B645" s="42"/>
      <c r="C645" s="110"/>
      <c r="D645" s="109"/>
      <c r="E645" s="109"/>
    </row>
    <row r="646" spans="1:9" s="131" customFormat="1" ht="44.45" hidden="1" customHeight="1">
      <c r="A646" s="29"/>
      <c r="B646" s="139" t="s">
        <v>152</v>
      </c>
      <c r="C646" s="111">
        <f>C647+C648+C649</f>
        <v>0</v>
      </c>
      <c r="D646" s="111">
        <f t="shared" ref="D646:E646" si="38">D647+D648</f>
        <v>0</v>
      </c>
      <c r="E646" s="111">
        <f t="shared" si="38"/>
        <v>0</v>
      </c>
    </row>
    <row r="647" spans="1:9" s="3" customFormat="1" ht="39" hidden="1" customHeight="1">
      <c r="A647" s="9"/>
      <c r="B647" s="42"/>
      <c r="C647" s="110"/>
      <c r="D647" s="109"/>
      <c r="E647" s="109"/>
    </row>
    <row r="648" spans="1:9" s="3" customFormat="1" ht="109.5" hidden="1" customHeight="1">
      <c r="A648" s="9"/>
      <c r="B648" s="153"/>
      <c r="C648" s="110"/>
      <c r="D648" s="109"/>
      <c r="E648" s="109"/>
    </row>
    <row r="649" spans="1:9" s="3" customFormat="1" ht="57.75" hidden="1" customHeight="1">
      <c r="A649" s="9"/>
      <c r="B649" s="153"/>
      <c r="C649" s="110"/>
      <c r="D649" s="109"/>
      <c r="E649" s="109"/>
    </row>
    <row r="650" spans="1:9" ht="24" hidden="1" customHeight="1">
      <c r="A650" s="9"/>
      <c r="B650" s="46" t="s">
        <v>160</v>
      </c>
      <c r="C650" s="102">
        <f>C651+C652+C653</f>
        <v>0</v>
      </c>
      <c r="D650" s="102">
        <f>D651+D652+D653</f>
        <v>0</v>
      </c>
      <c r="E650" s="102">
        <f>E651+E652+E653</f>
        <v>0</v>
      </c>
      <c r="F650" s="3"/>
      <c r="G650" s="3"/>
      <c r="H650" s="3"/>
      <c r="I650" s="3"/>
    </row>
    <row r="651" spans="1:9" ht="30" hidden="1" customHeight="1">
      <c r="A651" s="9"/>
      <c r="B651" s="47"/>
      <c r="C651" s="110"/>
      <c r="D651" s="109"/>
      <c r="E651" s="109"/>
      <c r="F651" s="3"/>
      <c r="G651" s="3"/>
      <c r="H651" s="3"/>
      <c r="I651" s="3"/>
    </row>
    <row r="652" spans="1:9" ht="30" hidden="1" customHeight="1">
      <c r="A652" s="9"/>
      <c r="B652" s="47"/>
      <c r="C652" s="109"/>
      <c r="D652" s="109"/>
      <c r="E652" s="109"/>
      <c r="F652" s="3"/>
      <c r="G652" s="3"/>
      <c r="H652" s="3"/>
      <c r="I652" s="3"/>
    </row>
    <row r="653" spans="1:9" ht="30.75" hidden="1" customHeight="1">
      <c r="A653" s="9"/>
      <c r="B653" s="151"/>
      <c r="C653" s="109"/>
      <c r="D653" s="109"/>
      <c r="E653" s="109"/>
      <c r="F653" s="3"/>
      <c r="G653" s="3"/>
      <c r="H653" s="3"/>
      <c r="I653" s="3"/>
    </row>
    <row r="654" spans="1:9" ht="27" hidden="1" customHeight="1">
      <c r="A654" s="4"/>
      <c r="B654" s="46" t="s">
        <v>61</v>
      </c>
      <c r="C654" s="102">
        <f>C655+C669+C670+C671+C672</f>
        <v>0</v>
      </c>
      <c r="D654" s="102">
        <f t="shared" ref="D654:E654" si="39">D655+D669+D670</f>
        <v>0</v>
      </c>
      <c r="E654" s="102">
        <f t="shared" si="39"/>
        <v>0</v>
      </c>
      <c r="F654" s="193"/>
      <c r="G654" s="193"/>
      <c r="H654" s="193"/>
      <c r="I654" s="193"/>
    </row>
    <row r="655" spans="1:9" ht="47.25" hidden="1" customHeight="1">
      <c r="A655" s="4"/>
      <c r="B655" s="127"/>
      <c r="C655" s="109"/>
      <c r="D655" s="109"/>
      <c r="E655" s="109"/>
      <c r="F655" s="157"/>
      <c r="G655" s="157"/>
      <c r="H655" s="157"/>
      <c r="I655" s="157"/>
    </row>
    <row r="656" spans="1:9" ht="24" hidden="1" customHeight="1">
      <c r="A656" s="4"/>
      <c r="B656" s="16"/>
      <c r="C656" s="109"/>
      <c r="D656" s="109"/>
      <c r="E656" s="109"/>
      <c r="F656" s="86"/>
      <c r="G656" s="86"/>
      <c r="H656" s="3"/>
      <c r="I656" s="3"/>
    </row>
    <row r="657" spans="1:9" s="92" customFormat="1" ht="24" hidden="1" customHeight="1">
      <c r="A657" s="4"/>
      <c r="B657" s="23"/>
      <c r="C657" s="102"/>
      <c r="D657" s="102"/>
      <c r="E657" s="102"/>
      <c r="F657" s="123"/>
      <c r="G657" s="123"/>
      <c r="H657" s="124"/>
      <c r="I657" s="124"/>
    </row>
    <row r="658" spans="1:9" ht="24" hidden="1" customHeight="1">
      <c r="A658" s="4"/>
      <c r="B658" s="16"/>
      <c r="C658" s="109"/>
      <c r="D658" s="109"/>
      <c r="E658" s="109"/>
      <c r="F658" s="86"/>
      <c r="G658" s="86"/>
      <c r="H658" s="3"/>
      <c r="I658" s="3"/>
    </row>
    <row r="659" spans="1:9" ht="24" hidden="1" customHeight="1">
      <c r="A659" s="4"/>
      <c r="B659" s="46"/>
      <c r="C659" s="111"/>
      <c r="D659" s="111"/>
      <c r="E659" s="111"/>
      <c r="F659" s="86"/>
      <c r="G659" s="86"/>
      <c r="H659" s="3"/>
      <c r="I659" s="3"/>
    </row>
    <row r="660" spans="1:9" ht="24" hidden="1" customHeight="1">
      <c r="A660" s="4"/>
      <c r="B660" s="47"/>
      <c r="C660" s="110"/>
      <c r="D660" s="109"/>
      <c r="E660" s="109"/>
      <c r="F660" s="86"/>
      <c r="G660" s="86"/>
      <c r="H660" s="3"/>
      <c r="I660" s="3"/>
    </row>
    <row r="661" spans="1:9" ht="24" hidden="1" customHeight="1">
      <c r="A661" s="4"/>
      <c r="B661" s="47"/>
      <c r="C661" s="110"/>
      <c r="D661" s="109"/>
      <c r="E661" s="109"/>
      <c r="F661" s="86"/>
      <c r="G661" s="86"/>
      <c r="H661" s="3"/>
      <c r="I661" s="3"/>
    </row>
    <row r="662" spans="1:9" ht="24" hidden="1" customHeight="1">
      <c r="A662" s="4"/>
      <c r="B662" s="47"/>
      <c r="C662" s="110"/>
      <c r="D662" s="109"/>
      <c r="E662" s="109"/>
      <c r="F662" s="86"/>
      <c r="G662" s="86"/>
      <c r="H662" s="3"/>
      <c r="I662" s="3"/>
    </row>
    <row r="663" spans="1:9" ht="24" hidden="1" customHeight="1">
      <c r="A663" s="4"/>
      <c r="B663" s="47"/>
      <c r="C663" s="110"/>
      <c r="D663" s="109"/>
      <c r="E663" s="109"/>
      <c r="F663" s="86"/>
      <c r="G663" s="86"/>
      <c r="H663" s="3"/>
      <c r="I663" s="3"/>
    </row>
    <row r="664" spans="1:9" ht="24" hidden="1" customHeight="1">
      <c r="A664" s="4"/>
      <c r="B664" s="62"/>
      <c r="C664" s="110"/>
      <c r="D664" s="109"/>
      <c r="E664" s="109"/>
      <c r="F664" s="86"/>
      <c r="G664" s="86"/>
      <c r="H664" s="3"/>
      <c r="I664" s="3"/>
    </row>
    <row r="665" spans="1:9" ht="24" hidden="1" customHeight="1">
      <c r="A665" s="4"/>
      <c r="B665" s="62"/>
      <c r="C665" s="110"/>
      <c r="D665" s="109"/>
      <c r="E665" s="109"/>
      <c r="F665" s="86"/>
      <c r="G665" s="86"/>
      <c r="H665" s="3"/>
      <c r="I665" s="3"/>
    </row>
    <row r="666" spans="1:9" ht="24" hidden="1" customHeight="1">
      <c r="A666" s="4"/>
      <c r="B666" s="62"/>
      <c r="C666" s="110"/>
      <c r="D666" s="109"/>
      <c r="E666" s="109"/>
      <c r="F666" s="86"/>
      <c r="G666" s="86"/>
      <c r="H666" s="3"/>
      <c r="I666" s="3"/>
    </row>
    <row r="667" spans="1:9" ht="24" hidden="1" customHeight="1">
      <c r="A667" s="4"/>
      <c r="B667" s="79"/>
      <c r="C667" s="111"/>
      <c r="D667" s="109"/>
      <c r="E667" s="109"/>
      <c r="F667" s="86"/>
      <c r="G667" s="86"/>
      <c r="H667" s="3"/>
      <c r="I667" s="3"/>
    </row>
    <row r="668" spans="1:9" ht="24" hidden="1" customHeight="1">
      <c r="A668" s="4"/>
      <c r="B668" s="62"/>
      <c r="C668" s="110"/>
      <c r="D668" s="109"/>
      <c r="E668" s="109"/>
      <c r="F668" s="86"/>
      <c r="G668" s="86"/>
      <c r="H668" s="3"/>
      <c r="I668" s="3"/>
    </row>
    <row r="669" spans="1:9" s="3" customFormat="1" ht="24" hidden="1" customHeight="1">
      <c r="A669" s="29"/>
      <c r="B669" s="62"/>
      <c r="C669" s="110"/>
      <c r="D669" s="109"/>
      <c r="E669" s="109"/>
      <c r="F669" s="86"/>
      <c r="G669" s="86"/>
    </row>
    <row r="670" spans="1:9" s="3" customFormat="1" ht="33" hidden="1" customHeight="1">
      <c r="A670" s="29"/>
      <c r="B670" s="62"/>
      <c r="C670" s="110"/>
      <c r="D670" s="109"/>
      <c r="E670" s="109"/>
      <c r="F670" s="86"/>
      <c r="G670" s="86"/>
    </row>
    <row r="671" spans="1:9" s="3" customFormat="1" ht="33" hidden="1" customHeight="1">
      <c r="A671" s="29"/>
      <c r="B671" s="62"/>
      <c r="C671" s="110"/>
      <c r="D671" s="109"/>
      <c r="E671" s="109"/>
      <c r="F671" s="86"/>
      <c r="G671" s="86"/>
    </row>
    <row r="672" spans="1:9" s="3" customFormat="1" ht="33" hidden="1" customHeight="1">
      <c r="A672" s="29"/>
      <c r="B672" s="62"/>
      <c r="C672" s="110"/>
      <c r="D672" s="109"/>
      <c r="E672" s="109"/>
      <c r="F672" s="86"/>
      <c r="G672" s="86"/>
    </row>
    <row r="673" spans="1:9" s="3" customFormat="1" ht="33" customHeight="1">
      <c r="A673" s="29"/>
      <c r="B673" s="79" t="s">
        <v>51</v>
      </c>
      <c r="C673" s="111">
        <f>C674+C675+C676</f>
        <v>176.4</v>
      </c>
      <c r="D673" s="111">
        <f t="shared" ref="D673:E673" si="40">D674+D675+D676</f>
        <v>0</v>
      </c>
      <c r="E673" s="111">
        <f t="shared" si="40"/>
        <v>0</v>
      </c>
      <c r="F673" s="86"/>
      <c r="G673" s="86"/>
    </row>
    <row r="674" spans="1:9" s="3" customFormat="1" ht="33" customHeight="1">
      <c r="A674" s="29"/>
      <c r="B674" s="62" t="s">
        <v>220</v>
      </c>
      <c r="C674" s="169">
        <f>86.4+90</f>
        <v>176.4</v>
      </c>
      <c r="D674" s="109"/>
      <c r="E674" s="109"/>
      <c r="F674" s="86"/>
      <c r="G674" s="86"/>
    </row>
    <row r="675" spans="1:9" s="3" customFormat="1" ht="33" hidden="1" customHeight="1">
      <c r="A675" s="29"/>
      <c r="B675" s="62"/>
      <c r="C675" s="110"/>
      <c r="D675" s="109"/>
      <c r="E675" s="109"/>
      <c r="F675" s="86"/>
      <c r="G675" s="86"/>
    </row>
    <row r="676" spans="1:9" s="3" customFormat="1" ht="33" hidden="1" customHeight="1">
      <c r="A676" s="29"/>
      <c r="B676" s="62"/>
      <c r="C676" s="110"/>
      <c r="D676" s="109"/>
      <c r="E676" s="109"/>
      <c r="F676" s="86"/>
      <c r="G676" s="86"/>
    </row>
    <row r="677" spans="1:9" s="131" customFormat="1" ht="23.25" customHeight="1">
      <c r="A677" s="29"/>
      <c r="B677" s="79" t="s">
        <v>149</v>
      </c>
      <c r="C677" s="111">
        <f>C678+C679+C680+C681+C682+C683+C684+C685</f>
        <v>615.29999999999995</v>
      </c>
      <c r="D677" s="111">
        <f t="shared" ref="D677:E677" si="41">D678+D679+D680+D681+D682+D683+D684+D685</f>
        <v>0</v>
      </c>
      <c r="E677" s="111">
        <f t="shared" si="41"/>
        <v>0</v>
      </c>
      <c r="F677" s="123"/>
      <c r="G677" s="123"/>
    </row>
    <row r="678" spans="1:9" s="137" customFormat="1" ht="50.25" customHeight="1">
      <c r="A678" s="22"/>
      <c r="B678" s="62" t="s">
        <v>224</v>
      </c>
      <c r="C678" s="110">
        <v>75</v>
      </c>
      <c r="D678" s="110"/>
      <c r="E678" s="110"/>
      <c r="F678" s="138"/>
      <c r="G678" s="138"/>
    </row>
    <row r="679" spans="1:9" s="3" customFormat="1" ht="49.5" customHeight="1">
      <c r="A679" s="29"/>
      <c r="B679" s="165" t="s">
        <v>225</v>
      </c>
      <c r="C679" s="110">
        <v>350</v>
      </c>
      <c r="D679" s="109"/>
      <c r="E679" s="109"/>
      <c r="F679" s="86"/>
      <c r="G679" s="86"/>
    </row>
    <row r="680" spans="1:9" s="3" customFormat="1" ht="60.75" customHeight="1">
      <c r="A680" s="29"/>
      <c r="B680" s="165" t="s">
        <v>239</v>
      </c>
      <c r="C680" s="110">
        <v>190.3</v>
      </c>
      <c r="D680" s="109"/>
      <c r="E680" s="109"/>
      <c r="F680" s="86"/>
      <c r="G680" s="86"/>
    </row>
    <row r="681" spans="1:9" s="3" customFormat="1" ht="33" hidden="1" customHeight="1">
      <c r="A681" s="29"/>
      <c r="B681" s="62"/>
      <c r="C681" s="110"/>
      <c r="D681" s="109"/>
      <c r="E681" s="109"/>
      <c r="F681" s="86"/>
      <c r="G681" s="86"/>
    </row>
    <row r="682" spans="1:9" s="3" customFormat="1" ht="33" hidden="1" customHeight="1">
      <c r="A682" s="29"/>
      <c r="B682" s="62"/>
      <c r="C682" s="110"/>
      <c r="D682" s="109"/>
      <c r="E682" s="109"/>
      <c r="F682" s="86"/>
      <c r="G682" s="86"/>
    </row>
    <row r="683" spans="1:9" s="3" customFormat="1" ht="33" hidden="1" customHeight="1">
      <c r="A683" s="29"/>
      <c r="B683" s="62"/>
      <c r="C683" s="110"/>
      <c r="D683" s="109"/>
      <c r="E683" s="109"/>
      <c r="F683" s="86"/>
      <c r="G683" s="86"/>
    </row>
    <row r="684" spans="1:9" s="3" customFormat="1" ht="33" hidden="1" customHeight="1">
      <c r="A684" s="29"/>
      <c r="B684" s="62"/>
      <c r="C684" s="110"/>
      <c r="D684" s="110"/>
      <c r="E684" s="109"/>
      <c r="F684" s="86"/>
      <c r="G684" s="86"/>
    </row>
    <row r="685" spans="1:9" s="3" customFormat="1" ht="33" hidden="1" customHeight="1">
      <c r="A685" s="29"/>
      <c r="B685" s="62"/>
      <c r="C685" s="110"/>
      <c r="D685" s="110"/>
      <c r="E685" s="109"/>
      <c r="F685" s="86"/>
      <c r="G685" s="86"/>
    </row>
    <row r="686" spans="1:9" ht="23.25" hidden="1" customHeight="1">
      <c r="A686" s="29"/>
      <c r="B686" s="46" t="s">
        <v>25</v>
      </c>
      <c r="C686" s="111">
        <f>C687+C717+C718</f>
        <v>0</v>
      </c>
      <c r="D686" s="111">
        <f>D687+D688+D689+D690+D691+D692+D693+D694+D695+D696+D697+D698+D699+D700+D701+D702+D703+D704+D705+D706+D707+D708+D709+D710+D711+D712+D713+D714+D715+D716</f>
        <v>0</v>
      </c>
      <c r="E686" s="111">
        <f>E687+E688+E689+E690+E691+E692+E693+E694+E695+E696+E697+E698+E699+E700+E701+E702+E703+E704+E705+E706+E707+E708+E709+E710+E711+E712+E713+E714+E715+E716</f>
        <v>0</v>
      </c>
      <c r="F686" s="86"/>
      <c r="G686" s="86"/>
      <c r="H686" s="3"/>
      <c r="I686" s="3"/>
    </row>
    <row r="687" spans="1:9" ht="48.75" hidden="1" customHeight="1">
      <c r="A687" s="29"/>
      <c r="B687" s="42"/>
      <c r="C687" s="110"/>
      <c r="D687" s="109"/>
      <c r="E687" s="109"/>
      <c r="F687" s="3"/>
      <c r="G687" s="3"/>
      <c r="H687" s="3"/>
      <c r="I687" s="3"/>
    </row>
    <row r="688" spans="1:9" ht="19.5" hidden="1" customHeight="1">
      <c r="A688" s="29"/>
      <c r="B688" s="16"/>
      <c r="C688" s="110"/>
      <c r="D688" s="109"/>
      <c r="E688" s="109"/>
      <c r="F688" s="3"/>
      <c r="G688" s="3"/>
      <c r="H688" s="3"/>
      <c r="I688" s="3"/>
    </row>
    <row r="689" spans="1:9" ht="34.5" hidden="1" customHeight="1">
      <c r="A689" s="29"/>
      <c r="B689" s="42"/>
      <c r="C689" s="110"/>
      <c r="D689" s="109"/>
      <c r="E689" s="109"/>
      <c r="F689" s="3"/>
      <c r="G689" s="3"/>
      <c r="H689" s="3"/>
      <c r="I689" s="3"/>
    </row>
    <row r="690" spans="1:9" ht="40.5" hidden="1" customHeight="1">
      <c r="A690" s="29"/>
      <c r="B690" s="16"/>
      <c r="C690" s="110"/>
      <c r="D690" s="109"/>
      <c r="E690" s="109"/>
      <c r="F690" s="3"/>
      <c r="G690" s="3"/>
      <c r="H690" s="3"/>
      <c r="I690" s="3"/>
    </row>
    <row r="691" spans="1:9" ht="32.25" hidden="1" customHeight="1">
      <c r="A691" s="29"/>
      <c r="B691" s="16"/>
      <c r="C691" s="110"/>
      <c r="D691" s="109"/>
      <c r="E691" s="109"/>
      <c r="F691" s="3"/>
      <c r="G691" s="3"/>
      <c r="H691" s="3"/>
      <c r="I691" s="3"/>
    </row>
    <row r="692" spans="1:9" ht="42" hidden="1" customHeight="1">
      <c r="A692" s="29"/>
      <c r="B692" s="54"/>
      <c r="C692" s="110"/>
      <c r="D692" s="109"/>
      <c r="E692" s="109"/>
      <c r="F692" s="3"/>
      <c r="G692" s="3"/>
      <c r="H692" s="3"/>
      <c r="I692" s="3"/>
    </row>
    <row r="693" spans="1:9" ht="24" hidden="1" customHeight="1">
      <c r="A693" s="29"/>
      <c r="B693" s="54"/>
      <c r="C693" s="110"/>
      <c r="D693" s="109"/>
      <c r="E693" s="109"/>
      <c r="F693" s="3"/>
      <c r="G693" s="3"/>
      <c r="H693" s="3"/>
      <c r="I693" s="3"/>
    </row>
    <row r="694" spans="1:9" ht="27" hidden="1" customHeight="1">
      <c r="A694" s="29"/>
      <c r="B694" s="54"/>
      <c r="C694" s="110"/>
      <c r="D694" s="109"/>
      <c r="E694" s="109"/>
      <c r="F694" s="3"/>
      <c r="G694" s="3"/>
      <c r="H694" s="3"/>
      <c r="I694" s="3"/>
    </row>
    <row r="695" spans="1:9" ht="24.75" hidden="1" customHeight="1">
      <c r="A695" s="29"/>
      <c r="B695" s="54"/>
      <c r="C695" s="110"/>
      <c r="D695" s="109"/>
      <c r="E695" s="109"/>
      <c r="F695" s="3"/>
      <c r="G695" s="3"/>
      <c r="H695" s="3"/>
      <c r="I695" s="3"/>
    </row>
    <row r="696" spans="1:9" ht="30" hidden="1" customHeight="1">
      <c r="A696" s="29"/>
      <c r="B696" s="25"/>
      <c r="C696" s="110"/>
      <c r="D696" s="109"/>
      <c r="E696" s="109"/>
      <c r="F696" s="3"/>
      <c r="G696" s="3"/>
      <c r="H696" s="3"/>
      <c r="I696" s="3"/>
    </row>
    <row r="697" spans="1:9" ht="30" hidden="1" customHeight="1">
      <c r="A697" s="29"/>
      <c r="B697" s="25"/>
      <c r="C697" s="110"/>
      <c r="D697" s="109"/>
      <c r="E697" s="109"/>
      <c r="F697" s="3"/>
      <c r="G697" s="3"/>
      <c r="H697" s="3"/>
      <c r="I697" s="3"/>
    </row>
    <row r="698" spans="1:9" ht="30" hidden="1" customHeight="1">
      <c r="A698" s="29"/>
      <c r="B698" s="25"/>
      <c r="C698" s="110"/>
      <c r="D698" s="109"/>
      <c r="E698" s="109"/>
      <c r="F698" s="3"/>
      <c r="G698" s="3"/>
      <c r="H698" s="3"/>
      <c r="I698" s="3"/>
    </row>
    <row r="699" spans="1:9" ht="31.5" hidden="1" customHeight="1">
      <c r="A699" s="29"/>
      <c r="B699" s="25"/>
      <c r="C699" s="110"/>
      <c r="D699" s="109"/>
      <c r="E699" s="109"/>
      <c r="F699" s="3"/>
      <c r="G699" s="3"/>
      <c r="H699" s="3"/>
      <c r="I699" s="3"/>
    </row>
    <row r="700" spans="1:9" ht="21" hidden="1" customHeight="1">
      <c r="A700" s="29"/>
      <c r="B700" s="54"/>
      <c r="C700" s="110"/>
      <c r="D700" s="109"/>
      <c r="E700" s="109"/>
      <c r="F700" s="3"/>
      <c r="G700" s="3"/>
      <c r="H700" s="3"/>
      <c r="I700" s="3"/>
    </row>
    <row r="701" spans="1:9" ht="31.5" hidden="1" customHeight="1">
      <c r="A701" s="29"/>
      <c r="B701" s="54"/>
      <c r="C701" s="110"/>
      <c r="D701" s="109"/>
      <c r="E701" s="109"/>
      <c r="F701" s="3"/>
      <c r="G701" s="3"/>
      <c r="H701" s="3"/>
      <c r="I701" s="3"/>
    </row>
    <row r="702" spans="1:9" ht="33" hidden="1" customHeight="1">
      <c r="A702" s="29"/>
      <c r="B702" s="16"/>
      <c r="C702" s="110"/>
      <c r="D702" s="109"/>
      <c r="E702" s="109"/>
      <c r="F702" s="3"/>
      <c r="G702" s="3"/>
      <c r="H702" s="3"/>
      <c r="I702" s="3"/>
    </row>
    <row r="703" spans="1:9" ht="34.5" hidden="1" customHeight="1">
      <c r="A703" s="29"/>
      <c r="B703" s="16"/>
      <c r="C703" s="110"/>
      <c r="D703" s="109"/>
      <c r="E703" s="109"/>
      <c r="F703" s="3"/>
      <c r="G703" s="3"/>
      <c r="H703" s="3"/>
      <c r="I703" s="3"/>
    </row>
    <row r="704" spans="1:9" ht="33.75" hidden="1" customHeight="1">
      <c r="A704" s="29"/>
      <c r="B704" s="16"/>
      <c r="C704" s="110"/>
      <c r="D704" s="109"/>
      <c r="E704" s="109"/>
      <c r="F704" s="3"/>
      <c r="G704" s="3"/>
      <c r="H704" s="3"/>
      <c r="I704" s="3"/>
    </row>
    <row r="705" spans="1:9" ht="35.25" hidden="1" customHeight="1">
      <c r="A705" s="29"/>
      <c r="B705" s="16"/>
      <c r="C705" s="110"/>
      <c r="D705" s="109"/>
      <c r="E705" s="109"/>
      <c r="F705" s="3"/>
      <c r="G705" s="3"/>
      <c r="H705" s="3"/>
      <c r="I705" s="3"/>
    </row>
    <row r="706" spans="1:9" ht="32.25" hidden="1" customHeight="1">
      <c r="A706" s="29"/>
      <c r="B706" s="16"/>
      <c r="C706" s="110"/>
      <c r="D706" s="109"/>
      <c r="E706" s="109"/>
      <c r="F706" s="3"/>
      <c r="G706" s="3"/>
      <c r="H706" s="3"/>
      <c r="I706" s="3"/>
    </row>
    <row r="707" spans="1:9" ht="38.25" hidden="1" customHeight="1">
      <c r="A707" s="29"/>
      <c r="B707" s="16"/>
      <c r="C707" s="110"/>
      <c r="D707" s="109"/>
      <c r="E707" s="109"/>
      <c r="F707" s="3"/>
      <c r="G707" s="3"/>
      <c r="H707" s="3"/>
      <c r="I707" s="3"/>
    </row>
    <row r="708" spans="1:9" ht="44.25" hidden="1" customHeight="1">
      <c r="A708" s="29"/>
      <c r="B708" s="16"/>
      <c r="C708" s="110"/>
      <c r="D708" s="109"/>
      <c r="E708" s="109"/>
      <c r="F708" s="3"/>
      <c r="G708" s="3"/>
      <c r="H708" s="3"/>
      <c r="I708" s="3"/>
    </row>
    <row r="709" spans="1:9" ht="34.5" hidden="1" customHeight="1">
      <c r="A709" s="29"/>
      <c r="B709" s="16"/>
      <c r="C709" s="110"/>
      <c r="D709" s="109"/>
      <c r="E709" s="109"/>
      <c r="F709" s="3"/>
      <c r="G709" s="3"/>
      <c r="H709" s="3"/>
      <c r="I709" s="3"/>
    </row>
    <row r="710" spans="1:9" ht="30.75" hidden="1" customHeight="1">
      <c r="A710" s="29"/>
      <c r="B710" s="16"/>
      <c r="C710" s="110"/>
      <c r="D710" s="109"/>
      <c r="E710" s="109"/>
      <c r="F710" s="3"/>
      <c r="G710" s="3"/>
      <c r="H710" s="3"/>
      <c r="I710" s="3"/>
    </row>
    <row r="711" spans="1:9" ht="20.25" hidden="1" customHeight="1">
      <c r="A711" s="29"/>
      <c r="B711" s="25"/>
      <c r="C711" s="110"/>
      <c r="D711" s="109"/>
      <c r="E711" s="109"/>
      <c r="F711" s="3"/>
      <c r="G711" s="3"/>
      <c r="H711" s="3"/>
      <c r="I711" s="3"/>
    </row>
    <row r="712" spans="1:9" ht="20.25" hidden="1" customHeight="1">
      <c r="A712" s="29"/>
      <c r="B712" s="21"/>
      <c r="C712" s="110"/>
      <c r="D712" s="109"/>
      <c r="E712" s="109"/>
      <c r="F712" s="3"/>
      <c r="G712" s="3"/>
      <c r="H712" s="3"/>
      <c r="I712" s="3"/>
    </row>
    <row r="713" spans="1:9" ht="20.25" hidden="1" customHeight="1">
      <c r="A713" s="29"/>
      <c r="B713" s="21"/>
      <c r="C713" s="110"/>
      <c r="D713" s="109"/>
      <c r="E713" s="109"/>
      <c r="F713" s="3"/>
      <c r="G713" s="3"/>
      <c r="H713" s="3"/>
      <c r="I713" s="3"/>
    </row>
    <row r="714" spans="1:9" ht="20.25" hidden="1" customHeight="1">
      <c r="A714" s="29"/>
      <c r="B714" s="21"/>
      <c r="C714" s="110"/>
      <c r="D714" s="109"/>
      <c r="E714" s="109"/>
      <c r="F714" s="3"/>
      <c r="G714" s="3"/>
      <c r="H714" s="3"/>
      <c r="I714" s="3"/>
    </row>
    <row r="715" spans="1:9" ht="20.25" hidden="1" customHeight="1">
      <c r="A715" s="29"/>
      <c r="B715" s="21"/>
      <c r="C715" s="110"/>
      <c r="D715" s="109"/>
      <c r="E715" s="109"/>
      <c r="F715" s="3"/>
      <c r="G715" s="3"/>
      <c r="H715" s="3"/>
      <c r="I715" s="3"/>
    </row>
    <row r="716" spans="1:9" ht="21" hidden="1" customHeight="1">
      <c r="A716" s="29"/>
      <c r="B716" s="46"/>
      <c r="C716" s="111"/>
      <c r="D716" s="109"/>
      <c r="E716" s="109"/>
      <c r="F716" s="3"/>
      <c r="G716" s="3"/>
      <c r="H716" s="3"/>
      <c r="I716" s="3"/>
    </row>
    <row r="717" spans="1:9" ht="42.75" hidden="1" customHeight="1">
      <c r="A717" s="29"/>
      <c r="B717" s="24"/>
      <c r="C717" s="110"/>
      <c r="D717" s="109"/>
      <c r="E717" s="109"/>
      <c r="F717" s="3"/>
      <c r="G717" s="3"/>
      <c r="H717" s="3"/>
      <c r="I717" s="3"/>
    </row>
    <row r="718" spans="1:9" ht="42.75" hidden="1" customHeight="1">
      <c r="A718" s="29"/>
      <c r="B718" s="24"/>
      <c r="C718" s="110"/>
      <c r="D718" s="109"/>
      <c r="E718" s="109"/>
      <c r="F718" s="3"/>
      <c r="G718" s="3"/>
      <c r="H718" s="3"/>
      <c r="I718" s="3"/>
    </row>
    <row r="719" spans="1:9" ht="21.75" customHeight="1">
      <c r="A719" s="29"/>
      <c r="B719" s="59" t="s">
        <v>35</v>
      </c>
      <c r="C719" s="111">
        <f>C720+C721+C722+C723+C724+C725+C726+C727+C728+C729+C730+C731+C732+C733+C734+C735+C736+C737+C738+C739+C740</f>
        <v>2854.9</v>
      </c>
      <c r="D719" s="111">
        <f t="shared" ref="D719:E719" si="42">D720+D721+D722+D723+D724+D725+D726+D727+D728+D729+D730+D731+D732+D733+D734+D735+D736+D737+D738+D739+D740</f>
        <v>-498.7</v>
      </c>
      <c r="E719" s="111">
        <f t="shared" si="42"/>
        <v>0</v>
      </c>
      <c r="F719" s="3"/>
      <c r="G719" s="3"/>
      <c r="H719" s="3"/>
      <c r="I719" s="3"/>
    </row>
    <row r="720" spans="1:9" s="98" customFormat="1" ht="34.5" customHeight="1">
      <c r="A720" s="183"/>
      <c r="B720" s="186" t="s">
        <v>232</v>
      </c>
      <c r="C720" s="184">
        <v>230.4</v>
      </c>
      <c r="D720" s="110"/>
      <c r="E720" s="110"/>
      <c r="F720" s="101"/>
      <c r="G720" s="101"/>
      <c r="H720" s="101"/>
      <c r="I720" s="101"/>
    </row>
    <row r="721" spans="1:9" s="98" customFormat="1" ht="63" customHeight="1">
      <c r="A721" s="183"/>
      <c r="B721" s="186" t="s">
        <v>233</v>
      </c>
      <c r="C721" s="185">
        <v>583.20000000000005</v>
      </c>
      <c r="D721" s="110"/>
      <c r="E721" s="110"/>
      <c r="F721" s="101"/>
      <c r="G721" s="101"/>
      <c r="H721" s="101"/>
      <c r="I721" s="101"/>
    </row>
    <row r="722" spans="1:9" ht="67.5" customHeight="1">
      <c r="A722" s="141"/>
      <c r="B722" s="186" t="s">
        <v>234</v>
      </c>
      <c r="C722" s="185">
        <v>163.80000000000001</v>
      </c>
      <c r="D722" s="109"/>
      <c r="E722" s="109"/>
      <c r="F722" s="3"/>
      <c r="G722" s="3"/>
      <c r="H722" s="3"/>
      <c r="I722" s="3"/>
    </row>
    <row r="723" spans="1:9" ht="37.5" customHeight="1">
      <c r="A723" s="141"/>
      <c r="B723" s="186" t="s">
        <v>235</v>
      </c>
      <c r="C723" s="185">
        <v>1077.5</v>
      </c>
      <c r="D723" s="109"/>
      <c r="E723" s="109"/>
      <c r="F723" s="3"/>
      <c r="G723" s="3"/>
      <c r="H723" s="3"/>
      <c r="I723" s="3"/>
    </row>
    <row r="724" spans="1:9" ht="52.5" customHeight="1">
      <c r="A724" s="141"/>
      <c r="B724" s="186" t="s">
        <v>236</v>
      </c>
      <c r="C724" s="185">
        <v>580</v>
      </c>
      <c r="D724" s="109"/>
      <c r="E724" s="109"/>
      <c r="F724" s="152"/>
      <c r="G724" s="3"/>
      <c r="H724" s="3"/>
      <c r="I724" s="3"/>
    </row>
    <row r="725" spans="1:9" ht="48.75" customHeight="1">
      <c r="A725" s="141"/>
      <c r="B725" s="186" t="s">
        <v>237</v>
      </c>
      <c r="C725" s="185">
        <v>220</v>
      </c>
      <c r="D725" s="109"/>
      <c r="E725" s="109"/>
      <c r="F725" s="3"/>
      <c r="G725" s="3"/>
      <c r="H725" s="3"/>
      <c r="I725" s="3"/>
    </row>
    <row r="726" spans="1:9" ht="33" customHeight="1">
      <c r="A726" s="171"/>
      <c r="B726" s="187" t="s">
        <v>263</v>
      </c>
      <c r="C726" s="188"/>
      <c r="D726" s="174">
        <v>-498.7</v>
      </c>
      <c r="E726" s="174"/>
      <c r="F726" s="3"/>
      <c r="G726" s="3"/>
      <c r="H726" s="3"/>
      <c r="I726" s="3"/>
    </row>
    <row r="727" spans="1:9" ht="33" hidden="1" customHeight="1">
      <c r="A727" s="29"/>
      <c r="B727" s="16"/>
      <c r="C727" s="156"/>
      <c r="D727" s="109"/>
      <c r="E727" s="109"/>
      <c r="F727" s="3"/>
      <c r="G727" s="3"/>
      <c r="H727" s="3"/>
      <c r="I727" s="3"/>
    </row>
    <row r="728" spans="1:9" ht="34.5" hidden="1" customHeight="1">
      <c r="A728" s="29"/>
      <c r="B728" s="42"/>
      <c r="C728" s="109"/>
      <c r="D728" s="109"/>
      <c r="E728" s="109"/>
      <c r="F728" s="3"/>
      <c r="G728" s="3"/>
      <c r="H728" s="3"/>
      <c r="I728" s="3"/>
    </row>
    <row r="729" spans="1:9" ht="34.5" hidden="1" customHeight="1">
      <c r="A729" s="29"/>
      <c r="B729" s="16"/>
      <c r="C729" s="156"/>
      <c r="D729" s="109"/>
      <c r="E729" s="109"/>
      <c r="F729" s="3"/>
      <c r="G729" s="3"/>
      <c r="H729" s="3"/>
      <c r="I729" s="3"/>
    </row>
    <row r="730" spans="1:9" ht="34.5" hidden="1" customHeight="1">
      <c r="A730" s="29"/>
      <c r="B730" s="16"/>
      <c r="C730" s="109"/>
      <c r="D730" s="109"/>
      <c r="E730" s="109"/>
      <c r="F730" s="3"/>
      <c r="G730" s="3"/>
      <c r="H730" s="3"/>
      <c r="I730" s="3"/>
    </row>
    <row r="731" spans="1:9" ht="34.5" hidden="1" customHeight="1">
      <c r="A731" s="29"/>
      <c r="B731" s="16"/>
      <c r="C731" s="156"/>
      <c r="D731" s="109"/>
      <c r="E731" s="109"/>
      <c r="F731" s="3"/>
      <c r="G731" s="3"/>
      <c r="H731" s="3"/>
      <c r="I731" s="3"/>
    </row>
    <row r="732" spans="1:9" ht="34.5" hidden="1" customHeight="1">
      <c r="A732" s="29"/>
      <c r="B732" s="16"/>
      <c r="C732" s="109"/>
      <c r="D732" s="109"/>
      <c r="E732" s="109"/>
      <c r="F732" s="3"/>
      <c r="G732" s="3"/>
      <c r="H732" s="3"/>
      <c r="I732" s="3"/>
    </row>
    <row r="733" spans="1:9" ht="35.25" hidden="1" customHeight="1">
      <c r="A733" s="29"/>
      <c r="B733" s="16"/>
      <c r="C733" s="109"/>
      <c r="D733" s="109"/>
      <c r="E733" s="109"/>
      <c r="F733" s="3"/>
      <c r="G733" s="3"/>
      <c r="H733" s="3"/>
      <c r="I733" s="3"/>
    </row>
    <row r="734" spans="1:9" ht="37.5" hidden="1" customHeight="1">
      <c r="A734" s="29"/>
      <c r="B734" s="16"/>
      <c r="C734" s="156"/>
      <c r="D734" s="109"/>
      <c r="E734" s="109"/>
      <c r="F734" s="3"/>
      <c r="G734" s="3"/>
      <c r="H734" s="3"/>
      <c r="I734" s="3"/>
    </row>
    <row r="735" spans="1:9" ht="36.75" hidden="1" customHeight="1">
      <c r="A735" s="29"/>
      <c r="B735" s="16"/>
      <c r="C735" s="109"/>
      <c r="D735" s="109"/>
      <c r="E735" s="109"/>
      <c r="F735" s="3"/>
      <c r="G735" s="3"/>
      <c r="H735" s="3"/>
      <c r="I735" s="3"/>
    </row>
    <row r="736" spans="1:9" ht="42" hidden="1" customHeight="1">
      <c r="A736" s="29"/>
      <c r="B736" s="16"/>
      <c r="C736" s="109"/>
      <c r="D736" s="109"/>
      <c r="E736" s="109"/>
      <c r="F736" s="3"/>
      <c r="G736" s="3"/>
      <c r="H736" s="3"/>
      <c r="I736" s="3"/>
    </row>
    <row r="737" spans="1:9" s="3" customFormat="1" ht="29.25" hidden="1" customHeight="1">
      <c r="A737" s="29"/>
      <c r="B737" s="16"/>
      <c r="C737" s="109"/>
      <c r="D737" s="109"/>
      <c r="E737" s="109"/>
    </row>
    <row r="738" spans="1:9" s="3" customFormat="1" ht="33.6" hidden="1" customHeight="1">
      <c r="A738" s="29"/>
      <c r="B738" s="24"/>
      <c r="C738" s="110"/>
      <c r="D738" s="109"/>
      <c r="E738" s="109"/>
    </row>
    <row r="739" spans="1:9" s="3" customFormat="1" ht="29.45" hidden="1" customHeight="1">
      <c r="A739" s="29"/>
      <c r="B739" s="16"/>
      <c r="C739" s="109"/>
      <c r="D739" s="109"/>
      <c r="E739" s="109"/>
    </row>
    <row r="740" spans="1:9" s="3" customFormat="1" ht="32.450000000000003" hidden="1" customHeight="1">
      <c r="A740" s="29"/>
      <c r="B740" s="16"/>
      <c r="C740" s="109"/>
      <c r="D740" s="109"/>
      <c r="E740" s="109"/>
    </row>
    <row r="741" spans="1:9" ht="24.75" hidden="1" customHeight="1">
      <c r="A741" s="29"/>
      <c r="B741" s="46" t="s">
        <v>109</v>
      </c>
      <c r="C741" s="111">
        <f>C742+C743+C744+C745+C746+C747+C748+C749+C750+C751+C752</f>
        <v>0</v>
      </c>
      <c r="D741" s="111">
        <f>D745+D747+D748+D744+D746</f>
        <v>0</v>
      </c>
      <c r="E741" s="111">
        <f>E745+E747+E748+E744+E746</f>
        <v>0</v>
      </c>
      <c r="F741" s="3"/>
      <c r="G741" s="3"/>
      <c r="H741" s="3"/>
      <c r="I741" s="3"/>
    </row>
    <row r="742" spans="1:9" s="91" customFormat="1" ht="31.5" hidden="1" customHeight="1">
      <c r="A742" s="22"/>
      <c r="B742" s="16"/>
      <c r="C742" s="110"/>
      <c r="D742" s="110"/>
      <c r="E742" s="110"/>
      <c r="F742" s="125"/>
      <c r="G742" s="125"/>
      <c r="H742" s="125"/>
      <c r="I742" s="125"/>
    </row>
    <row r="743" spans="1:9" s="91" customFormat="1" ht="34.5" hidden="1" customHeight="1">
      <c r="A743" s="22"/>
      <c r="B743" s="155"/>
      <c r="C743" s="110"/>
      <c r="D743" s="110"/>
      <c r="E743" s="110"/>
      <c r="F743" s="125"/>
      <c r="G743" s="125"/>
      <c r="H743" s="125"/>
      <c r="I743" s="125"/>
    </row>
    <row r="744" spans="1:9" ht="37.5" hidden="1" customHeight="1">
      <c r="A744" s="29"/>
      <c r="B744" s="16"/>
      <c r="C744" s="110"/>
      <c r="D744" s="109"/>
      <c r="E744" s="109"/>
      <c r="F744" s="3"/>
      <c r="G744" s="3"/>
      <c r="H744" s="3"/>
      <c r="I744" s="3"/>
    </row>
    <row r="745" spans="1:9" ht="90" hidden="1" customHeight="1">
      <c r="A745" s="4"/>
      <c r="B745" s="151"/>
      <c r="C745" s="110"/>
      <c r="D745" s="109"/>
      <c r="E745" s="109"/>
      <c r="F745" s="3"/>
      <c r="G745" s="3"/>
      <c r="H745" s="3"/>
      <c r="I745" s="3"/>
    </row>
    <row r="746" spans="1:9" ht="39" hidden="1" customHeight="1">
      <c r="A746" s="4"/>
      <c r="B746" s="16"/>
      <c r="C746" s="110"/>
      <c r="D746" s="109"/>
      <c r="E746" s="109"/>
      <c r="F746" s="3"/>
      <c r="G746" s="3"/>
      <c r="H746" s="3"/>
      <c r="I746" s="3"/>
    </row>
    <row r="747" spans="1:9" ht="33" hidden="1" customHeight="1">
      <c r="A747" s="4"/>
      <c r="B747" s="16"/>
      <c r="C747" s="109"/>
      <c r="D747" s="109"/>
      <c r="E747" s="109"/>
      <c r="F747" s="3"/>
      <c r="G747" s="3"/>
      <c r="H747" s="3"/>
      <c r="I747" s="3"/>
    </row>
    <row r="748" spans="1:9" ht="31.5" hidden="1" customHeight="1">
      <c r="A748" s="4"/>
      <c r="B748" s="16"/>
      <c r="C748" s="109"/>
      <c r="D748" s="109"/>
      <c r="E748" s="109"/>
      <c r="F748" s="3"/>
      <c r="G748" s="3"/>
      <c r="H748" s="3"/>
      <c r="I748" s="3"/>
    </row>
    <row r="749" spans="1:9" ht="33.75" hidden="1" customHeight="1">
      <c r="A749" s="4"/>
      <c r="B749" s="16"/>
      <c r="C749" s="109"/>
      <c r="D749" s="109"/>
      <c r="E749" s="109"/>
      <c r="F749" s="3"/>
      <c r="G749" s="3"/>
      <c r="H749" s="3"/>
      <c r="I749" s="3"/>
    </row>
    <row r="750" spans="1:9" ht="33" hidden="1" customHeight="1">
      <c r="A750" s="4"/>
      <c r="B750" s="16"/>
      <c r="C750" s="109"/>
      <c r="D750" s="109"/>
      <c r="E750" s="109"/>
      <c r="F750" s="3"/>
      <c r="G750" s="3"/>
      <c r="H750" s="3"/>
      <c r="I750" s="3"/>
    </row>
    <row r="751" spans="1:9" ht="61.5" hidden="1" customHeight="1">
      <c r="A751" s="4"/>
      <c r="B751" s="16"/>
      <c r="C751" s="109"/>
      <c r="D751" s="109"/>
      <c r="E751" s="109"/>
      <c r="F751" s="3"/>
      <c r="G751" s="3"/>
      <c r="H751" s="3"/>
      <c r="I751" s="3"/>
    </row>
    <row r="752" spans="1:9" ht="18" hidden="1" customHeight="1">
      <c r="A752" s="4"/>
      <c r="B752" s="16"/>
      <c r="C752" s="109"/>
      <c r="D752" s="109"/>
      <c r="E752" s="109"/>
      <c r="F752" s="3"/>
      <c r="G752" s="3"/>
      <c r="H752" s="3"/>
      <c r="I752" s="3"/>
    </row>
    <row r="753" spans="1:9" ht="24.75" hidden="1" customHeight="1">
      <c r="A753" s="4"/>
      <c r="B753" s="46" t="s">
        <v>115</v>
      </c>
      <c r="C753" s="111">
        <f>C754+C755+C757+C756+C758</f>
        <v>0</v>
      </c>
      <c r="D753" s="111">
        <f>D754+D755+D757</f>
        <v>0</v>
      </c>
      <c r="E753" s="111">
        <f>E754+E755+E757</f>
        <v>0</v>
      </c>
      <c r="F753" s="3"/>
      <c r="G753" s="3"/>
      <c r="H753" s="3"/>
      <c r="I753" s="3"/>
    </row>
    <row r="754" spans="1:9" ht="25.5" hidden="1" customHeight="1">
      <c r="A754" s="4"/>
      <c r="B754" s="47"/>
      <c r="C754" s="110"/>
      <c r="D754" s="109"/>
      <c r="E754" s="109"/>
      <c r="F754" s="3"/>
      <c r="G754" s="3"/>
      <c r="H754" s="3"/>
      <c r="I754" s="3"/>
    </row>
    <row r="755" spans="1:9" ht="22.5" hidden="1" customHeight="1">
      <c r="A755" s="4"/>
      <c r="B755" s="16"/>
      <c r="C755" s="110"/>
      <c r="D755" s="109"/>
      <c r="E755" s="109"/>
      <c r="F755" s="3"/>
      <c r="G755" s="3"/>
      <c r="H755" s="3"/>
      <c r="I755" s="3"/>
    </row>
    <row r="756" spans="1:9" ht="21" hidden="1" customHeight="1">
      <c r="A756" s="4"/>
      <c r="B756" s="149"/>
      <c r="C756" s="109"/>
      <c r="D756" s="109"/>
      <c r="E756" s="109"/>
      <c r="F756" s="3"/>
      <c r="G756" s="3"/>
      <c r="H756" s="3"/>
      <c r="I756" s="3"/>
    </row>
    <row r="757" spans="1:9" ht="21.75" hidden="1" customHeight="1">
      <c r="A757" s="4"/>
      <c r="B757" s="16"/>
      <c r="C757" s="110"/>
      <c r="D757" s="109"/>
      <c r="E757" s="109"/>
      <c r="F757" s="3"/>
      <c r="G757" s="3"/>
      <c r="H757" s="3"/>
      <c r="I757" s="3"/>
    </row>
    <row r="758" spans="1:9" ht="39" hidden="1" customHeight="1">
      <c r="A758" s="4"/>
      <c r="B758" s="16"/>
      <c r="C758" s="110"/>
      <c r="D758" s="109"/>
      <c r="E758" s="109"/>
      <c r="F758" s="3"/>
      <c r="G758" s="3"/>
      <c r="H758" s="3"/>
      <c r="I758" s="3"/>
    </row>
    <row r="759" spans="1:9" ht="22.5" hidden="1" customHeight="1">
      <c r="A759" s="4"/>
      <c r="B759" s="46" t="s">
        <v>116</v>
      </c>
      <c r="C759" s="111">
        <f>C760+C763+C762+C761</f>
        <v>0</v>
      </c>
      <c r="D759" s="111">
        <f t="shared" ref="D759:E759" si="43">D760+D763+D762+D761</f>
        <v>0</v>
      </c>
      <c r="E759" s="111">
        <f t="shared" si="43"/>
        <v>0</v>
      </c>
      <c r="F759" s="3"/>
      <c r="G759" s="3"/>
      <c r="H759" s="3"/>
      <c r="I759" s="3"/>
    </row>
    <row r="760" spans="1:9" ht="35.25" hidden="1" customHeight="1">
      <c r="A760" s="4"/>
      <c r="B760" s="62"/>
      <c r="C760" s="109"/>
      <c r="D760" s="109"/>
      <c r="E760" s="109"/>
      <c r="F760" s="3"/>
      <c r="G760" s="3"/>
      <c r="H760" s="3"/>
      <c r="I760" s="3"/>
    </row>
    <row r="761" spans="1:9" ht="35.25" hidden="1" customHeight="1">
      <c r="A761" s="4"/>
      <c r="B761" s="62"/>
      <c r="C761" s="109"/>
      <c r="D761" s="109"/>
      <c r="E761" s="109"/>
      <c r="F761" s="3"/>
      <c r="G761" s="3"/>
      <c r="H761" s="3"/>
      <c r="I761" s="3"/>
    </row>
    <row r="762" spans="1:9" ht="22.5" hidden="1" customHeight="1">
      <c r="A762" s="4"/>
      <c r="B762" s="64"/>
      <c r="C762" s="109"/>
      <c r="D762" s="109"/>
      <c r="E762" s="109"/>
      <c r="F762" s="3"/>
      <c r="G762" s="3"/>
      <c r="H762" s="3"/>
      <c r="I762" s="3"/>
    </row>
    <row r="763" spans="1:9" ht="22.5" hidden="1" customHeight="1">
      <c r="A763" s="4"/>
      <c r="B763" s="64"/>
      <c r="C763" s="110"/>
      <c r="D763" s="109"/>
      <c r="E763" s="109"/>
      <c r="F763" s="3"/>
      <c r="G763" s="3"/>
      <c r="H763" s="3"/>
      <c r="I763" s="3"/>
    </row>
    <row r="764" spans="1:9" ht="22.5" hidden="1" customHeight="1">
      <c r="A764" s="4"/>
      <c r="B764" s="64"/>
      <c r="C764" s="110"/>
      <c r="D764" s="109"/>
      <c r="E764" s="109"/>
      <c r="F764" s="3"/>
      <c r="G764" s="3"/>
      <c r="H764" s="3"/>
      <c r="I764" s="3"/>
    </row>
    <row r="765" spans="1:9" ht="21.75" hidden="1" customHeight="1">
      <c r="A765" s="4"/>
      <c r="B765" s="46" t="s">
        <v>38</v>
      </c>
      <c r="C765" s="111">
        <f>C768+C767+C766+C769</f>
        <v>0</v>
      </c>
      <c r="D765" s="111">
        <f>D768+D767+D766+D769</f>
        <v>0</v>
      </c>
      <c r="E765" s="111">
        <f>E768+E767+E766+E769</f>
        <v>0</v>
      </c>
      <c r="F765" s="3"/>
      <c r="G765" s="3"/>
      <c r="H765" s="3"/>
      <c r="I765" s="3"/>
    </row>
    <row r="766" spans="1:9" ht="48.75" hidden="1" customHeight="1">
      <c r="A766" s="4"/>
      <c r="B766" s="16"/>
      <c r="C766" s="156"/>
      <c r="D766" s="109"/>
      <c r="E766" s="109"/>
      <c r="F766" s="3"/>
      <c r="G766" s="3"/>
      <c r="H766" s="3"/>
      <c r="I766" s="3"/>
    </row>
    <row r="767" spans="1:9" ht="30" hidden="1" customHeight="1">
      <c r="A767" s="4"/>
      <c r="B767" s="16"/>
      <c r="C767" s="109"/>
      <c r="D767" s="109"/>
      <c r="E767" s="109"/>
      <c r="F767" s="3"/>
      <c r="G767" s="3"/>
      <c r="H767" s="3"/>
      <c r="I767" s="3"/>
    </row>
    <row r="768" spans="1:9" ht="27" hidden="1" customHeight="1">
      <c r="A768" s="4"/>
      <c r="B768" s="16"/>
      <c r="C768" s="109"/>
      <c r="D768" s="109"/>
      <c r="E768" s="109"/>
      <c r="F768" s="3"/>
      <c r="G768" s="3"/>
      <c r="H768" s="3"/>
      <c r="I768" s="3"/>
    </row>
    <row r="769" spans="1:9" ht="33.75" hidden="1" customHeight="1">
      <c r="A769" s="4"/>
      <c r="B769" s="165"/>
      <c r="C769" s="109"/>
      <c r="D769" s="109"/>
      <c r="E769" s="109"/>
      <c r="F769" s="3"/>
      <c r="G769" s="3"/>
      <c r="H769" s="3"/>
      <c r="I769" s="3"/>
    </row>
    <row r="770" spans="1:9" ht="20.25" customHeight="1">
      <c r="A770" s="4"/>
      <c r="B770" s="46" t="s">
        <v>47</v>
      </c>
      <c r="C770" s="111">
        <f>C773+C775+C776+C774+C771+C772+C778+C779+C777</f>
        <v>0</v>
      </c>
      <c r="D770" s="111">
        <f>D773+D775+D776+D774+D771+D772+D778+D779+D777</f>
        <v>0</v>
      </c>
      <c r="E770" s="111">
        <f>E773+E775+E776+E774+E771+E772+E778+E779+E777</f>
        <v>-11.7</v>
      </c>
      <c r="F770" s="3"/>
      <c r="G770" s="3"/>
      <c r="H770" s="3"/>
      <c r="I770" s="3"/>
    </row>
    <row r="771" spans="1:9" ht="30.75" customHeight="1">
      <c r="A771" s="4"/>
      <c r="B771" s="16" t="s">
        <v>202</v>
      </c>
      <c r="C771" s="110"/>
      <c r="D771" s="110"/>
      <c r="E771" s="110">
        <v>-11.7</v>
      </c>
      <c r="F771" s="3"/>
      <c r="G771" s="3"/>
      <c r="H771" s="3"/>
      <c r="I771" s="3"/>
    </row>
    <row r="772" spans="1:9" ht="38.25" hidden="1" customHeight="1">
      <c r="A772" s="4"/>
      <c r="B772" s="16"/>
      <c r="C772" s="109"/>
      <c r="D772" s="109"/>
      <c r="E772" s="109"/>
      <c r="F772" s="3"/>
      <c r="G772" s="3"/>
      <c r="H772" s="3"/>
      <c r="I772" s="3"/>
    </row>
    <row r="773" spans="1:9" ht="39" hidden="1" customHeight="1">
      <c r="A773" s="4"/>
      <c r="B773" s="16"/>
      <c r="C773" s="109"/>
      <c r="D773" s="109"/>
      <c r="E773" s="109"/>
      <c r="F773" s="3"/>
      <c r="G773" s="3"/>
      <c r="H773" s="3"/>
      <c r="I773" s="3"/>
    </row>
    <row r="774" spans="1:9" ht="37.5" hidden="1" customHeight="1">
      <c r="A774" s="4"/>
      <c r="B774" s="16"/>
      <c r="C774" s="109"/>
      <c r="D774" s="109"/>
      <c r="E774" s="109"/>
      <c r="F774" s="3"/>
      <c r="G774" s="3"/>
      <c r="H774" s="3"/>
      <c r="I774" s="3"/>
    </row>
    <row r="775" spans="1:9" ht="48.75" hidden="1" customHeight="1">
      <c r="A775" s="4"/>
      <c r="B775" s="16"/>
      <c r="C775" s="109"/>
      <c r="D775" s="109"/>
      <c r="E775" s="109"/>
      <c r="F775" s="3"/>
      <c r="G775" s="3"/>
      <c r="H775" s="3"/>
      <c r="I775" s="3"/>
    </row>
    <row r="776" spans="1:9" ht="60" hidden="1" customHeight="1">
      <c r="A776" s="4"/>
      <c r="B776" s="16"/>
      <c r="C776" s="109"/>
      <c r="D776" s="109"/>
      <c r="E776" s="109"/>
      <c r="F776" s="3"/>
      <c r="G776" s="3"/>
      <c r="H776" s="3"/>
      <c r="I776" s="3"/>
    </row>
    <row r="777" spans="1:9" ht="42" hidden="1" customHeight="1">
      <c r="A777" s="4"/>
      <c r="B777" s="16"/>
      <c r="C777" s="110"/>
      <c r="D777" s="109"/>
      <c r="E777" s="109"/>
      <c r="F777" s="3"/>
      <c r="G777" s="3"/>
      <c r="H777" s="3"/>
      <c r="I777" s="3"/>
    </row>
    <row r="778" spans="1:9" ht="49.5" hidden="1" customHeight="1">
      <c r="A778" s="4"/>
      <c r="B778" s="16"/>
      <c r="C778" s="110"/>
      <c r="D778" s="109"/>
      <c r="E778" s="109"/>
      <c r="F778" s="3"/>
      <c r="G778" s="3"/>
      <c r="H778" s="3"/>
      <c r="I778" s="3"/>
    </row>
    <row r="779" spans="1:9" ht="45" hidden="1" customHeight="1">
      <c r="A779" s="4"/>
      <c r="B779" s="16"/>
      <c r="C779" s="110"/>
      <c r="D779" s="109"/>
      <c r="E779" s="109"/>
      <c r="F779" s="3"/>
      <c r="G779" s="3"/>
      <c r="H779" s="3"/>
      <c r="I779" s="3"/>
    </row>
    <row r="780" spans="1:9" ht="19.5" hidden="1" customHeight="1">
      <c r="A780" s="4"/>
      <c r="B780" s="46" t="s">
        <v>111</v>
      </c>
      <c r="C780" s="111">
        <f>C782+C781+C783+C784+C785+C786</f>
        <v>0</v>
      </c>
      <c r="D780" s="111">
        <f t="shared" ref="D780:E780" si="44">D782+D781+D783+D784+D785+D786</f>
        <v>0</v>
      </c>
      <c r="E780" s="111">
        <f t="shared" si="44"/>
        <v>0</v>
      </c>
      <c r="F780" s="3"/>
      <c r="G780" s="3"/>
      <c r="H780" s="3"/>
      <c r="I780" s="3"/>
    </row>
    <row r="781" spans="1:9" ht="38.25" hidden="1" customHeight="1">
      <c r="A781" s="4"/>
      <c r="B781" s="16"/>
      <c r="C781" s="109"/>
      <c r="D781" s="109"/>
      <c r="E781" s="109"/>
      <c r="F781" s="3"/>
      <c r="G781" s="3"/>
      <c r="H781" s="3"/>
      <c r="I781" s="3"/>
    </row>
    <row r="782" spans="1:9" ht="19.5" hidden="1" customHeight="1">
      <c r="A782" s="4"/>
      <c r="B782" s="16"/>
      <c r="C782" s="109"/>
      <c r="D782" s="109"/>
      <c r="E782" s="109"/>
      <c r="F782" s="3"/>
      <c r="G782" s="3"/>
      <c r="H782" s="3"/>
      <c r="I782" s="3"/>
    </row>
    <row r="783" spans="1:9" ht="19.5" hidden="1" customHeight="1">
      <c r="A783" s="4"/>
      <c r="B783" s="16"/>
      <c r="C783" s="109"/>
      <c r="D783" s="109"/>
      <c r="E783" s="109"/>
      <c r="F783" s="3"/>
      <c r="G783" s="3"/>
      <c r="H783" s="3"/>
      <c r="I783" s="3"/>
    </row>
    <row r="784" spans="1:9" ht="19.5" hidden="1" customHeight="1">
      <c r="A784" s="4"/>
      <c r="B784" s="16"/>
      <c r="C784" s="109"/>
      <c r="D784" s="109"/>
      <c r="E784" s="109"/>
      <c r="F784" s="3"/>
      <c r="G784" s="3"/>
      <c r="H784" s="3"/>
      <c r="I784" s="3"/>
    </row>
    <row r="785" spans="1:9" ht="19.5" hidden="1" customHeight="1">
      <c r="A785" s="4"/>
      <c r="B785" s="16"/>
      <c r="C785" s="109"/>
      <c r="D785" s="109"/>
      <c r="E785" s="109"/>
      <c r="F785" s="3"/>
      <c r="G785" s="3"/>
      <c r="H785" s="3"/>
      <c r="I785" s="3"/>
    </row>
    <row r="786" spans="1:9" ht="19.5" hidden="1" customHeight="1">
      <c r="A786" s="4"/>
      <c r="B786" s="16"/>
      <c r="C786" s="109"/>
      <c r="D786" s="109"/>
      <c r="E786" s="109"/>
      <c r="F786" s="3"/>
      <c r="G786" s="3"/>
      <c r="H786" s="3"/>
      <c r="I786" s="3"/>
    </row>
    <row r="787" spans="1:9" ht="26.25" hidden="1" customHeight="1">
      <c r="A787" s="4"/>
      <c r="B787" s="46" t="s">
        <v>52</v>
      </c>
      <c r="C787" s="167">
        <f>C788+C789+C790+C791+C792+C793</f>
        <v>0</v>
      </c>
      <c r="D787" s="111">
        <f>D788+D789+D790+D791+D792+D793</f>
        <v>0</v>
      </c>
      <c r="E787" s="111">
        <f>E788+E789+E790+E791+E792+E793</f>
        <v>0</v>
      </c>
      <c r="F787" s="3"/>
      <c r="G787" s="3"/>
      <c r="H787" s="3"/>
      <c r="I787" s="3"/>
    </row>
    <row r="788" spans="1:9" ht="32.25" hidden="1" customHeight="1">
      <c r="A788" s="4"/>
      <c r="B788" s="47" t="s">
        <v>221</v>
      </c>
      <c r="C788" s="168">
        <v>0</v>
      </c>
      <c r="D788" s="110"/>
      <c r="E788" s="110"/>
      <c r="F788" s="3"/>
      <c r="G788" s="3"/>
      <c r="H788" s="3"/>
      <c r="I788" s="3"/>
    </row>
    <row r="789" spans="1:9" ht="51.75" hidden="1" customHeight="1">
      <c r="A789" s="4"/>
      <c r="B789" s="24"/>
      <c r="C789" s="168"/>
      <c r="D789" s="112"/>
      <c r="E789" s="112"/>
      <c r="F789" s="3"/>
      <c r="G789" s="3"/>
      <c r="H789" s="3"/>
      <c r="I789" s="3"/>
    </row>
    <row r="790" spans="1:9" ht="37.5" hidden="1" customHeight="1">
      <c r="A790" s="4"/>
      <c r="B790" s="24"/>
      <c r="C790" s="168"/>
      <c r="D790" s="112"/>
      <c r="E790" s="112"/>
      <c r="F790" s="3"/>
      <c r="G790" s="3"/>
      <c r="H790" s="3"/>
      <c r="I790" s="3"/>
    </row>
    <row r="791" spans="1:9" ht="48" hidden="1" customHeight="1">
      <c r="A791" s="4"/>
      <c r="B791" s="24"/>
      <c r="C791" s="168"/>
      <c r="D791" s="112"/>
      <c r="E791" s="112"/>
      <c r="F791" s="3"/>
      <c r="G791" s="3"/>
      <c r="H791" s="3"/>
      <c r="I791" s="3"/>
    </row>
    <row r="792" spans="1:9" ht="36.75" hidden="1" customHeight="1">
      <c r="A792" s="4"/>
      <c r="B792" s="24"/>
      <c r="C792" s="168"/>
      <c r="D792" s="112"/>
      <c r="E792" s="112"/>
      <c r="F792" s="3"/>
      <c r="G792" s="3"/>
      <c r="H792" s="3"/>
      <c r="I792" s="3"/>
    </row>
    <row r="793" spans="1:9" ht="45" hidden="1" customHeight="1">
      <c r="A793" s="4"/>
      <c r="B793" s="24"/>
      <c r="C793" s="168"/>
      <c r="D793" s="112"/>
      <c r="E793" s="112"/>
      <c r="F793" s="3"/>
      <c r="G793" s="24"/>
      <c r="H793" s="45"/>
      <c r="I793" s="3"/>
    </row>
    <row r="794" spans="1:9" ht="24" hidden="1" customHeight="1">
      <c r="A794" s="4"/>
      <c r="B794" s="46" t="s">
        <v>59</v>
      </c>
      <c r="C794" s="167">
        <f>C798+C797+C796+C795+C799+C800</f>
        <v>0</v>
      </c>
      <c r="D794" s="111">
        <f>D798+D797+D796+D795+D799</f>
        <v>0</v>
      </c>
      <c r="E794" s="111">
        <f>E798+E797+E796+E795+E799</f>
        <v>0</v>
      </c>
      <c r="F794" s="3"/>
      <c r="G794" s="3"/>
      <c r="H794" s="3"/>
      <c r="I794" s="3"/>
    </row>
    <row r="795" spans="1:9" ht="56.25" hidden="1" customHeight="1">
      <c r="A795" s="4"/>
      <c r="B795" s="47" t="s">
        <v>222</v>
      </c>
      <c r="C795" s="168">
        <v>0</v>
      </c>
      <c r="D795" s="112"/>
      <c r="E795" s="112"/>
      <c r="F795" s="3"/>
      <c r="G795" s="3"/>
      <c r="H795" s="3"/>
      <c r="I795" s="3"/>
    </row>
    <row r="796" spans="1:9" ht="81" hidden="1" customHeight="1">
      <c r="A796" s="4"/>
      <c r="B796" s="74"/>
      <c r="C796" s="110"/>
      <c r="D796" s="109"/>
      <c r="E796" s="109"/>
      <c r="F796" s="3"/>
      <c r="G796" s="3"/>
      <c r="H796" s="3"/>
      <c r="I796" s="3"/>
    </row>
    <row r="797" spans="1:9" ht="52.5" hidden="1" customHeight="1">
      <c r="A797" s="4"/>
      <c r="B797" s="24"/>
      <c r="C797" s="110"/>
      <c r="D797" s="112"/>
      <c r="E797" s="112"/>
      <c r="F797" s="3"/>
      <c r="G797" s="3"/>
      <c r="H797" s="3"/>
      <c r="I797" s="3"/>
    </row>
    <row r="798" spans="1:9" ht="42" hidden="1" customHeight="1">
      <c r="A798" s="4"/>
      <c r="B798" s="47"/>
      <c r="C798" s="110"/>
      <c r="D798" s="109"/>
      <c r="E798" s="109"/>
      <c r="F798" s="3"/>
      <c r="G798" s="3"/>
      <c r="H798" s="3"/>
      <c r="I798" s="3"/>
    </row>
    <row r="799" spans="1:9" ht="35.25" hidden="1" customHeight="1">
      <c r="A799" s="4"/>
      <c r="B799" s="24"/>
      <c r="C799" s="110"/>
      <c r="D799" s="109"/>
      <c r="E799" s="109"/>
      <c r="F799" s="3"/>
      <c r="G799" s="3"/>
      <c r="H799" s="3"/>
      <c r="I799" s="3"/>
    </row>
    <row r="800" spans="1:9" ht="35.25" hidden="1" customHeight="1">
      <c r="A800" s="4"/>
      <c r="B800" s="24"/>
      <c r="C800" s="110"/>
      <c r="D800" s="109"/>
      <c r="E800" s="109"/>
      <c r="F800" s="3"/>
      <c r="G800" s="3"/>
      <c r="H800" s="3"/>
      <c r="I800" s="3"/>
    </row>
    <row r="801" spans="1:9" ht="24" hidden="1" customHeight="1">
      <c r="A801" s="4"/>
      <c r="B801" s="46" t="s">
        <v>112</v>
      </c>
      <c r="C801" s="111">
        <f>C802</f>
        <v>0</v>
      </c>
      <c r="D801" s="111">
        <f>D802</f>
        <v>0</v>
      </c>
      <c r="E801" s="111">
        <f>E802</f>
        <v>0</v>
      </c>
      <c r="F801" s="3"/>
      <c r="G801" s="3"/>
      <c r="H801" s="3"/>
      <c r="I801" s="3"/>
    </row>
    <row r="802" spans="1:9" ht="49.5" hidden="1" customHeight="1">
      <c r="A802" s="4"/>
      <c r="B802" s="24"/>
      <c r="C802" s="110"/>
      <c r="D802" s="109"/>
      <c r="E802" s="109"/>
      <c r="F802" s="3"/>
      <c r="G802" s="3"/>
      <c r="H802" s="3"/>
      <c r="I802" s="3"/>
    </row>
    <row r="803" spans="1:9" ht="24.75" hidden="1" customHeight="1">
      <c r="A803" s="4"/>
      <c r="B803" s="46" t="s">
        <v>30</v>
      </c>
      <c r="C803" s="111">
        <f>C804</f>
        <v>0</v>
      </c>
      <c r="D803" s="111">
        <f>D804</f>
        <v>0</v>
      </c>
      <c r="E803" s="111">
        <f>E804</f>
        <v>0</v>
      </c>
      <c r="F803" s="3"/>
      <c r="G803" s="3"/>
      <c r="H803" s="3"/>
      <c r="I803" s="3"/>
    </row>
    <row r="804" spans="1:9" ht="30" hidden="1" customHeight="1">
      <c r="A804" s="4"/>
      <c r="B804" s="47"/>
      <c r="C804" s="110"/>
      <c r="D804" s="109"/>
      <c r="E804" s="109"/>
      <c r="F804" s="3"/>
      <c r="G804" s="3"/>
      <c r="H804" s="3"/>
      <c r="I804" s="3"/>
    </row>
    <row r="805" spans="1:9" ht="29.25" hidden="1" customHeight="1">
      <c r="A805" s="4"/>
      <c r="B805" s="46" t="s">
        <v>36</v>
      </c>
      <c r="C805" s="111">
        <f>C806</f>
        <v>0</v>
      </c>
      <c r="D805" s="111">
        <f>D806</f>
        <v>0</v>
      </c>
      <c r="E805" s="111">
        <f>E806</f>
        <v>0</v>
      </c>
      <c r="F805" s="3"/>
      <c r="G805" s="3"/>
      <c r="H805" s="3"/>
      <c r="I805" s="3"/>
    </row>
    <row r="806" spans="1:9" ht="35.25" hidden="1" customHeight="1">
      <c r="A806" s="4"/>
      <c r="B806" s="24"/>
      <c r="C806" s="110"/>
      <c r="D806" s="109"/>
      <c r="E806" s="109"/>
      <c r="F806" s="3"/>
      <c r="G806" s="3"/>
      <c r="H806" s="3"/>
      <c r="I806" s="3"/>
    </row>
    <row r="807" spans="1:9" ht="30" customHeight="1">
      <c r="A807" s="4"/>
      <c r="B807" s="51" t="s">
        <v>46</v>
      </c>
      <c r="C807" s="111">
        <f>C808+C809</f>
        <v>144.69999999999999</v>
      </c>
      <c r="D807" s="111">
        <f t="shared" ref="D807:E807" si="45">D808+D809</f>
        <v>0</v>
      </c>
      <c r="E807" s="111">
        <f t="shared" si="45"/>
        <v>0</v>
      </c>
      <c r="F807" s="3"/>
      <c r="G807" s="3"/>
      <c r="H807" s="3"/>
      <c r="I807" s="3"/>
    </row>
    <row r="808" spans="1:9" ht="0.75" customHeight="1">
      <c r="A808" s="4"/>
      <c r="B808" s="24" t="s">
        <v>166</v>
      </c>
      <c r="C808" s="110"/>
      <c r="D808" s="109"/>
      <c r="E808" s="109"/>
      <c r="F808" s="3"/>
      <c r="G808" s="3"/>
      <c r="H808" s="3"/>
      <c r="I808" s="3"/>
    </row>
    <row r="809" spans="1:9" ht="39" customHeight="1">
      <c r="A809" s="4"/>
      <c r="B809" s="24" t="s">
        <v>223</v>
      </c>
      <c r="C809" s="110">
        <v>144.69999999999999</v>
      </c>
      <c r="D809" s="109"/>
      <c r="E809" s="109"/>
      <c r="F809" s="3"/>
      <c r="G809" s="3"/>
      <c r="H809" s="3"/>
      <c r="I809" s="3"/>
    </row>
    <row r="810" spans="1:9" ht="30" hidden="1" customHeight="1">
      <c r="A810" s="4"/>
      <c r="B810" s="51" t="s">
        <v>26</v>
      </c>
      <c r="C810" s="111">
        <f>C811</f>
        <v>0</v>
      </c>
      <c r="D810" s="111">
        <f>D811</f>
        <v>0</v>
      </c>
      <c r="E810" s="111">
        <f>E811</f>
        <v>0</v>
      </c>
      <c r="F810" s="3"/>
      <c r="G810" s="3"/>
      <c r="H810" s="3"/>
      <c r="I810" s="3"/>
    </row>
    <row r="811" spans="1:9" ht="30" hidden="1" customHeight="1">
      <c r="A811" s="4"/>
      <c r="B811" s="47"/>
      <c r="C811" s="110"/>
      <c r="D811" s="109"/>
      <c r="E811" s="109"/>
      <c r="F811" s="3"/>
      <c r="G811" s="3"/>
      <c r="H811" s="3"/>
      <c r="I811" s="3"/>
    </row>
    <row r="812" spans="1:9" s="92" customFormat="1" ht="30" hidden="1" customHeight="1">
      <c r="A812" s="4"/>
      <c r="B812" s="71" t="s">
        <v>143</v>
      </c>
      <c r="C812" s="111">
        <f>C813</f>
        <v>0</v>
      </c>
      <c r="D812" s="111">
        <f>D813</f>
        <v>0</v>
      </c>
      <c r="E812" s="111">
        <f>E813</f>
        <v>0</v>
      </c>
      <c r="F812" s="124"/>
      <c r="G812" s="124"/>
      <c r="H812" s="124"/>
      <c r="I812" s="124"/>
    </row>
    <row r="813" spans="1:9" ht="67.5" hidden="1" customHeight="1">
      <c r="A813" s="4"/>
      <c r="B813" s="47"/>
      <c r="C813" s="110"/>
      <c r="D813" s="109"/>
      <c r="E813" s="109"/>
      <c r="F813" s="3"/>
      <c r="G813" s="3"/>
      <c r="H813" s="3"/>
      <c r="I813" s="3"/>
    </row>
    <row r="814" spans="1:9" ht="30" hidden="1" customHeight="1">
      <c r="A814" s="4"/>
      <c r="B814" s="46" t="s">
        <v>53</v>
      </c>
      <c r="C814" s="111">
        <f>C817+C816+C815</f>
        <v>0</v>
      </c>
      <c r="D814" s="111">
        <f>D817+D816+D815</f>
        <v>0</v>
      </c>
      <c r="E814" s="111">
        <f>E817+E816+E815</f>
        <v>0</v>
      </c>
      <c r="F814" s="3"/>
      <c r="G814" s="3"/>
      <c r="H814" s="3"/>
      <c r="I814" s="3"/>
    </row>
    <row r="815" spans="1:9" ht="45.75" hidden="1" customHeight="1">
      <c r="A815" s="4"/>
      <c r="B815" s="16"/>
      <c r="C815" s="109"/>
      <c r="D815" s="109"/>
      <c r="E815" s="109"/>
      <c r="F815" s="3"/>
      <c r="G815" s="3"/>
      <c r="H815" s="3"/>
      <c r="I815" s="3"/>
    </row>
    <row r="816" spans="1:9" ht="25.5" hidden="1" customHeight="1">
      <c r="A816" s="4"/>
      <c r="B816" s="73"/>
      <c r="C816" s="109"/>
      <c r="D816" s="109"/>
      <c r="E816" s="109"/>
      <c r="F816" s="3"/>
      <c r="G816" s="3"/>
      <c r="H816" s="3"/>
      <c r="I816" s="3"/>
    </row>
    <row r="817" spans="1:9" ht="21.75" hidden="1" customHeight="1">
      <c r="A817" s="4"/>
      <c r="B817" s="73"/>
      <c r="C817" s="109"/>
      <c r="D817" s="109"/>
      <c r="E817" s="109"/>
      <c r="F817" s="3"/>
      <c r="G817" s="3"/>
      <c r="H817" s="3"/>
      <c r="I817" s="3"/>
    </row>
    <row r="818" spans="1:9" ht="21.75" hidden="1" customHeight="1">
      <c r="A818" s="4"/>
      <c r="B818" s="46" t="s">
        <v>159</v>
      </c>
      <c r="C818" s="102">
        <f>C819+C820</f>
        <v>0</v>
      </c>
      <c r="D818" s="102">
        <f t="shared" ref="D818:E818" si="46">D819+D820</f>
        <v>0</v>
      </c>
      <c r="E818" s="102">
        <f t="shared" si="46"/>
        <v>0</v>
      </c>
      <c r="F818" s="3"/>
      <c r="G818" s="3"/>
      <c r="H818" s="3"/>
      <c r="I818" s="3"/>
    </row>
    <row r="819" spans="1:9" ht="35.25" hidden="1" customHeight="1">
      <c r="A819" s="4"/>
      <c r="B819" s="73"/>
      <c r="C819" s="109"/>
      <c r="D819" s="109"/>
      <c r="E819" s="109"/>
      <c r="F819" s="3"/>
      <c r="G819" s="3"/>
      <c r="H819" s="3"/>
      <c r="I819" s="3"/>
    </row>
    <row r="820" spans="1:9" ht="21.75" hidden="1" customHeight="1">
      <c r="A820" s="4"/>
      <c r="B820" s="73"/>
      <c r="C820" s="109"/>
      <c r="D820" s="109"/>
      <c r="E820" s="109"/>
      <c r="F820" s="3"/>
      <c r="G820" s="3"/>
      <c r="H820" s="3"/>
      <c r="I820" s="3"/>
    </row>
    <row r="821" spans="1:9" ht="21.75" hidden="1" customHeight="1">
      <c r="A821" s="4"/>
      <c r="B821" s="46" t="s">
        <v>78</v>
      </c>
      <c r="C821" s="102">
        <f>C822+C823</f>
        <v>0</v>
      </c>
      <c r="D821" s="102">
        <f t="shared" ref="D821:E821" si="47">D822+D823</f>
        <v>0</v>
      </c>
      <c r="E821" s="102">
        <f t="shared" si="47"/>
        <v>0</v>
      </c>
      <c r="F821" s="3"/>
      <c r="G821" s="3"/>
      <c r="H821" s="3"/>
      <c r="I821" s="3"/>
    </row>
    <row r="822" spans="1:9" ht="37.5" hidden="1" customHeight="1">
      <c r="A822" s="4"/>
      <c r="B822" s="73"/>
      <c r="C822" s="109"/>
      <c r="D822" s="109"/>
      <c r="E822" s="109"/>
      <c r="F822" s="3"/>
      <c r="G822" s="3"/>
      <c r="H822" s="3"/>
      <c r="I822" s="3"/>
    </row>
    <row r="823" spans="1:9" ht="21.75" hidden="1" customHeight="1">
      <c r="A823" s="4"/>
      <c r="B823" s="73"/>
      <c r="C823" s="109"/>
      <c r="D823" s="109"/>
      <c r="E823" s="109"/>
      <c r="F823" s="3"/>
      <c r="G823" s="3"/>
      <c r="H823" s="3"/>
      <c r="I823" s="3"/>
    </row>
    <row r="824" spans="1:9" ht="27" customHeight="1">
      <c r="A824" s="4"/>
      <c r="B824" s="51" t="s">
        <v>37</v>
      </c>
      <c r="C824" s="111">
        <f>C825+C826+C827+C828+C844+C845</f>
        <v>250</v>
      </c>
      <c r="D824" s="111">
        <f t="shared" ref="D824:E824" si="48">D825+D826+D827+D828+D844+D845</f>
        <v>0</v>
      </c>
      <c r="E824" s="111">
        <f t="shared" si="48"/>
        <v>0</v>
      </c>
      <c r="F824" s="111"/>
      <c r="G824" s="3"/>
      <c r="H824" s="3"/>
      <c r="I824" s="3"/>
    </row>
    <row r="825" spans="1:9" ht="30" customHeight="1">
      <c r="A825" s="4"/>
      <c r="B825" s="62" t="s">
        <v>218</v>
      </c>
      <c r="C825" s="110">
        <v>250</v>
      </c>
      <c r="D825" s="109"/>
      <c r="E825" s="109"/>
      <c r="F825" s="3"/>
      <c r="G825" s="3"/>
      <c r="H825" s="3"/>
      <c r="I825" s="3"/>
    </row>
    <row r="826" spans="1:9" ht="39" hidden="1" customHeight="1">
      <c r="A826" s="4"/>
      <c r="B826" s="16"/>
      <c r="C826" s="110"/>
      <c r="D826" s="109"/>
      <c r="E826" s="109"/>
      <c r="F826" s="3"/>
      <c r="G826" s="3"/>
      <c r="H826" s="3"/>
      <c r="I826" s="3"/>
    </row>
    <row r="827" spans="1:9" ht="27" hidden="1" customHeight="1">
      <c r="A827" s="4"/>
      <c r="B827" s="43"/>
      <c r="C827" s="110"/>
      <c r="D827" s="109"/>
      <c r="E827" s="109"/>
      <c r="F827" s="3"/>
      <c r="G827" s="3"/>
      <c r="H827" s="3"/>
      <c r="I827" s="3"/>
    </row>
    <row r="828" spans="1:9" ht="35.25" hidden="1" customHeight="1">
      <c r="A828" s="30"/>
      <c r="B828" s="43"/>
      <c r="C828" s="110"/>
      <c r="D828" s="109"/>
      <c r="E828" s="109"/>
      <c r="F828" s="3"/>
      <c r="G828" s="3"/>
      <c r="H828" s="3"/>
      <c r="I828" s="3"/>
    </row>
    <row r="829" spans="1:9" ht="24.75" hidden="1" customHeight="1">
      <c r="A829" s="30"/>
      <c r="B829" s="43"/>
      <c r="C829" s="110"/>
      <c r="D829" s="109"/>
      <c r="E829" s="109"/>
      <c r="F829" s="3"/>
      <c r="G829" s="3"/>
      <c r="H829" s="3"/>
      <c r="I829" s="3"/>
    </row>
    <row r="830" spans="1:9" ht="15" hidden="1" customHeight="1">
      <c r="A830" s="30"/>
      <c r="B830" s="43"/>
      <c r="C830" s="110"/>
      <c r="D830" s="109"/>
      <c r="E830" s="109"/>
      <c r="F830" s="3"/>
      <c r="G830" s="3"/>
      <c r="H830" s="3"/>
      <c r="I830" s="3"/>
    </row>
    <row r="831" spans="1:9" ht="24" hidden="1" customHeight="1">
      <c r="A831" s="30"/>
      <c r="B831" s="44"/>
      <c r="C831" s="110"/>
      <c r="D831" s="109"/>
      <c r="E831" s="109"/>
      <c r="F831" s="3"/>
      <c r="G831" s="3"/>
      <c r="H831" s="3"/>
      <c r="I831" s="3"/>
    </row>
    <row r="832" spans="1:9" ht="48" hidden="1" customHeight="1">
      <c r="A832" s="30"/>
      <c r="B832" s="43"/>
      <c r="C832" s="110"/>
      <c r="D832" s="109"/>
      <c r="E832" s="109"/>
      <c r="F832" s="3"/>
      <c r="G832" s="3"/>
      <c r="H832" s="3"/>
      <c r="I832" s="3"/>
    </row>
    <row r="833" spans="1:9" ht="19.5" hidden="1" customHeight="1">
      <c r="A833" s="30"/>
      <c r="B833" s="55"/>
      <c r="C833" s="111"/>
      <c r="D833" s="109"/>
      <c r="E833" s="109"/>
      <c r="F833" s="3"/>
      <c r="G833" s="3"/>
      <c r="H833" s="3"/>
      <c r="I833" s="3"/>
    </row>
    <row r="834" spans="1:9" ht="24.75" hidden="1" customHeight="1">
      <c r="A834" s="30"/>
      <c r="B834" s="43"/>
      <c r="C834" s="110"/>
      <c r="D834" s="109"/>
      <c r="E834" s="109"/>
      <c r="F834" s="3"/>
      <c r="G834" s="3"/>
      <c r="H834" s="3"/>
      <c r="I834" s="3"/>
    </row>
    <row r="835" spans="1:9" ht="24.75" hidden="1" customHeight="1">
      <c r="A835" s="30"/>
      <c r="B835" s="44"/>
      <c r="C835" s="111"/>
      <c r="D835" s="109"/>
      <c r="E835" s="109"/>
      <c r="F835" s="3"/>
      <c r="G835" s="3"/>
      <c r="H835" s="3"/>
      <c r="I835" s="3"/>
    </row>
    <row r="836" spans="1:9" ht="24.75" hidden="1" customHeight="1">
      <c r="A836" s="30"/>
      <c r="B836" s="43"/>
      <c r="C836" s="110"/>
      <c r="D836" s="109"/>
      <c r="E836" s="109"/>
      <c r="F836" s="3"/>
      <c r="G836" s="3"/>
      <c r="H836" s="3"/>
      <c r="I836" s="3"/>
    </row>
    <row r="837" spans="1:9" ht="17.25" hidden="1" customHeight="1">
      <c r="A837" s="30"/>
      <c r="B837" s="56"/>
      <c r="C837" s="111"/>
      <c r="D837" s="109"/>
      <c r="E837" s="109"/>
      <c r="F837" s="3"/>
      <c r="G837" s="3"/>
      <c r="H837" s="3"/>
      <c r="I837" s="3"/>
    </row>
    <row r="838" spans="1:9" ht="36" hidden="1" customHeight="1">
      <c r="A838" s="30"/>
      <c r="B838" s="43"/>
      <c r="C838" s="110"/>
      <c r="D838" s="109"/>
      <c r="E838" s="109"/>
      <c r="F838" s="3"/>
      <c r="G838" s="3"/>
      <c r="H838" s="3"/>
      <c r="I838" s="3"/>
    </row>
    <row r="839" spans="1:9" ht="18" hidden="1" customHeight="1">
      <c r="A839" s="30"/>
      <c r="B839" s="43"/>
      <c r="C839" s="110"/>
      <c r="D839" s="109"/>
      <c r="E839" s="109"/>
      <c r="F839" s="3"/>
      <c r="G839" s="3"/>
      <c r="H839" s="3"/>
      <c r="I839" s="3"/>
    </row>
    <row r="840" spans="1:9" ht="18" hidden="1" customHeight="1">
      <c r="A840" s="30"/>
      <c r="B840" s="43"/>
      <c r="C840" s="110"/>
      <c r="D840" s="109"/>
      <c r="E840" s="109"/>
      <c r="F840" s="3"/>
      <c r="G840" s="3"/>
      <c r="H840" s="3"/>
      <c r="I840" s="3"/>
    </row>
    <row r="841" spans="1:9" ht="18" hidden="1" customHeight="1">
      <c r="A841" s="30"/>
      <c r="B841" s="43"/>
      <c r="C841" s="110"/>
      <c r="D841" s="109"/>
      <c r="E841" s="109"/>
      <c r="F841" s="3"/>
      <c r="G841" s="3"/>
      <c r="H841" s="3"/>
      <c r="I841" s="3"/>
    </row>
    <row r="842" spans="1:9" ht="30" hidden="1" customHeight="1">
      <c r="A842" s="30"/>
      <c r="B842" s="44"/>
      <c r="C842" s="111"/>
      <c r="D842" s="109"/>
      <c r="E842" s="109"/>
      <c r="F842" s="3"/>
      <c r="G842" s="3"/>
      <c r="H842" s="3"/>
      <c r="I842" s="3"/>
    </row>
    <row r="843" spans="1:9" ht="37.5" hidden="1" customHeight="1">
      <c r="A843" s="30"/>
      <c r="B843" s="43"/>
      <c r="C843" s="110"/>
      <c r="D843" s="109"/>
      <c r="E843" s="109"/>
      <c r="F843" s="3"/>
      <c r="G843" s="3"/>
      <c r="H843" s="3"/>
      <c r="I843" s="3"/>
    </row>
    <row r="844" spans="1:9" ht="37.5" hidden="1" customHeight="1">
      <c r="A844" s="30"/>
      <c r="B844" s="43"/>
      <c r="C844" s="110"/>
      <c r="D844" s="109"/>
      <c r="E844" s="109"/>
      <c r="F844" s="3"/>
      <c r="G844" s="3"/>
      <c r="H844" s="3"/>
      <c r="I844" s="3"/>
    </row>
    <row r="845" spans="1:9" ht="37.5" hidden="1" customHeight="1">
      <c r="A845" s="30"/>
      <c r="B845" s="43"/>
      <c r="C845" s="110"/>
      <c r="D845" s="109"/>
      <c r="E845" s="109"/>
      <c r="F845" s="3"/>
      <c r="G845" s="3"/>
      <c r="H845" s="3"/>
      <c r="I845" s="3"/>
    </row>
    <row r="846" spans="1:9" s="131" customFormat="1" ht="37.5" hidden="1" customHeight="1">
      <c r="A846" s="141"/>
      <c r="B846" s="44" t="s">
        <v>147</v>
      </c>
      <c r="C846" s="111">
        <f>C847+C848+C849</f>
        <v>0</v>
      </c>
      <c r="D846" s="111">
        <f t="shared" ref="D846:E846" si="49">D847+D848</f>
        <v>0</v>
      </c>
      <c r="E846" s="111">
        <f t="shared" si="49"/>
        <v>0</v>
      </c>
    </row>
    <row r="847" spans="1:9" s="3" customFormat="1" ht="58.5" hidden="1" customHeight="1">
      <c r="A847" s="141"/>
      <c r="B847" s="140"/>
      <c r="C847" s="110"/>
      <c r="D847" s="109"/>
      <c r="E847" s="109"/>
    </row>
    <row r="848" spans="1:9" s="3" customFormat="1" ht="37.5" hidden="1" customHeight="1">
      <c r="A848" s="141"/>
      <c r="B848" s="140"/>
      <c r="C848" s="110"/>
      <c r="D848" s="109"/>
      <c r="E848" s="109"/>
    </row>
    <row r="849" spans="1:9" s="3" customFormat="1" ht="37.5" hidden="1" customHeight="1">
      <c r="A849" s="141"/>
      <c r="B849" s="140"/>
      <c r="C849" s="110"/>
      <c r="D849" s="109"/>
      <c r="E849" s="109"/>
    </row>
    <row r="850" spans="1:9" ht="30" customHeight="1">
      <c r="A850" s="4">
        <v>4</v>
      </c>
      <c r="B850" s="46" t="s">
        <v>113</v>
      </c>
      <c r="C850" s="111">
        <f>C851</f>
        <v>0</v>
      </c>
      <c r="D850" s="111">
        <f t="shared" ref="D850:E850" si="50">D851</f>
        <v>0</v>
      </c>
      <c r="E850" s="111">
        <f t="shared" si="50"/>
        <v>0</v>
      </c>
      <c r="F850" s="3"/>
      <c r="G850" s="3"/>
      <c r="H850" s="3"/>
      <c r="I850" s="3"/>
    </row>
    <row r="851" spans="1:9" ht="30" hidden="1" customHeight="1">
      <c r="A851" s="4"/>
      <c r="B851" s="51" t="s">
        <v>103</v>
      </c>
      <c r="C851" s="111">
        <f>C852+C853+C854+C855+C856</f>
        <v>0</v>
      </c>
      <c r="D851" s="111">
        <f t="shared" ref="D851:E851" si="51">D852+D853+D854+D855+D856</f>
        <v>0</v>
      </c>
      <c r="E851" s="111">
        <f t="shared" si="51"/>
        <v>0</v>
      </c>
      <c r="F851" s="3"/>
      <c r="G851" s="3"/>
      <c r="H851" s="3"/>
      <c r="I851" s="3"/>
    </row>
    <row r="852" spans="1:9" ht="25.5" hidden="1" customHeight="1">
      <c r="A852" s="4"/>
      <c r="B852" s="43"/>
      <c r="C852" s="110"/>
      <c r="D852" s="105"/>
      <c r="E852" s="105"/>
      <c r="F852" s="3"/>
      <c r="G852" s="3"/>
      <c r="H852" s="3"/>
      <c r="I852" s="3"/>
    </row>
    <row r="853" spans="1:9" ht="25.5" hidden="1" customHeight="1">
      <c r="A853" s="4"/>
      <c r="B853" s="43"/>
      <c r="C853" s="110"/>
      <c r="D853" s="105"/>
      <c r="E853" s="105"/>
      <c r="F853" s="3"/>
      <c r="G853" s="3"/>
      <c r="H853" s="3"/>
      <c r="I853" s="3"/>
    </row>
    <row r="854" spans="1:9" ht="25.5" hidden="1" customHeight="1">
      <c r="A854" s="4"/>
      <c r="B854" s="43"/>
      <c r="C854" s="110"/>
      <c r="D854" s="105"/>
      <c r="E854" s="105"/>
      <c r="F854" s="3"/>
      <c r="G854" s="3"/>
      <c r="H854" s="3"/>
      <c r="I854" s="3"/>
    </row>
    <row r="855" spans="1:9" ht="25.5" hidden="1" customHeight="1">
      <c r="A855" s="4"/>
      <c r="B855" s="43"/>
      <c r="C855" s="110"/>
      <c r="D855" s="105"/>
      <c r="E855" s="105"/>
      <c r="F855" s="3"/>
      <c r="G855" s="3"/>
      <c r="H855" s="3"/>
      <c r="I855" s="3"/>
    </row>
    <row r="856" spans="1:9" ht="25.5" hidden="1" customHeight="1">
      <c r="A856" s="4"/>
      <c r="B856" s="43"/>
      <c r="C856" s="110"/>
      <c r="D856" s="105"/>
      <c r="E856" s="105"/>
      <c r="F856" s="3"/>
      <c r="G856" s="3"/>
      <c r="H856" s="3"/>
      <c r="I856" s="3"/>
    </row>
    <row r="857" spans="1:9" ht="39" customHeight="1">
      <c r="A857" s="4">
        <v>5</v>
      </c>
      <c r="B857" s="46" t="s">
        <v>54</v>
      </c>
      <c r="C857" s="111">
        <f>C858+C861</f>
        <v>0</v>
      </c>
      <c r="D857" s="111">
        <f>D858+D861</f>
        <v>0</v>
      </c>
      <c r="E857" s="111">
        <f>E858+E861</f>
        <v>0</v>
      </c>
      <c r="F857" s="3"/>
      <c r="G857" s="3"/>
      <c r="H857" s="3"/>
      <c r="I857" s="3"/>
    </row>
    <row r="858" spans="1:9" ht="24.75" hidden="1" customHeight="1">
      <c r="A858" s="4"/>
      <c r="B858" s="46" t="s">
        <v>55</v>
      </c>
      <c r="C858" s="110">
        <f>C859+C860</f>
        <v>0</v>
      </c>
      <c r="D858" s="110">
        <f>D859+D860</f>
        <v>0</v>
      </c>
      <c r="E858" s="110">
        <f>E859+E860</f>
        <v>0</v>
      </c>
      <c r="F858" s="3"/>
      <c r="G858" s="3"/>
      <c r="H858" s="3"/>
      <c r="I858" s="3"/>
    </row>
    <row r="859" spans="1:9" ht="32.25" hidden="1" customHeight="1">
      <c r="A859" s="4"/>
      <c r="B859" s="57"/>
      <c r="C859" s="109"/>
      <c r="D859" s="105"/>
      <c r="E859" s="105"/>
      <c r="F859" s="3"/>
      <c r="G859" s="3"/>
      <c r="H859" s="3"/>
      <c r="I859" s="3"/>
    </row>
    <row r="860" spans="1:9" ht="21.75" hidden="1" customHeight="1">
      <c r="A860" s="4"/>
      <c r="B860" s="24"/>
      <c r="C860" s="110"/>
      <c r="D860" s="105"/>
      <c r="E860" s="105"/>
      <c r="F860" s="3"/>
      <c r="G860" s="3"/>
      <c r="H860" s="3"/>
      <c r="I860" s="3"/>
    </row>
    <row r="861" spans="1:9" ht="28.5" hidden="1" customHeight="1">
      <c r="A861" s="4"/>
      <c r="B861" s="46" t="s">
        <v>24</v>
      </c>
      <c r="C861" s="110">
        <f>C862+C863</f>
        <v>0</v>
      </c>
      <c r="D861" s="105"/>
      <c r="E861" s="105"/>
      <c r="F861" s="3"/>
      <c r="G861" s="3"/>
      <c r="H861" s="3"/>
      <c r="I861" s="3"/>
    </row>
    <row r="862" spans="1:9" ht="18.75" hidden="1" customHeight="1">
      <c r="A862" s="4"/>
      <c r="B862" s="47"/>
      <c r="C862" s="110"/>
      <c r="D862" s="105"/>
      <c r="E862" s="105"/>
      <c r="F862" s="3"/>
      <c r="G862" s="3"/>
      <c r="H862" s="3"/>
      <c r="I862" s="3"/>
    </row>
    <row r="863" spans="1:9" ht="18.75" hidden="1" customHeight="1">
      <c r="A863" s="4"/>
      <c r="B863" s="42"/>
      <c r="C863" s="110"/>
      <c r="D863" s="105"/>
      <c r="E863" s="105"/>
      <c r="F863" s="3"/>
      <c r="G863" s="3"/>
      <c r="H863" s="3"/>
      <c r="I863" s="3"/>
    </row>
    <row r="864" spans="1:9" ht="20.25" hidden="1" customHeight="1">
      <c r="A864" s="4"/>
      <c r="B864" s="47"/>
      <c r="C864" s="110"/>
      <c r="D864" s="105"/>
      <c r="E864" s="105"/>
      <c r="F864" s="3"/>
      <c r="G864" s="3"/>
      <c r="H864" s="3"/>
      <c r="I864" s="3"/>
    </row>
    <row r="865" spans="1:9" ht="20.25" hidden="1" customHeight="1">
      <c r="A865" s="4"/>
      <c r="B865" s="47"/>
      <c r="C865" s="110"/>
      <c r="D865" s="105"/>
      <c r="E865" s="105"/>
      <c r="F865" s="3"/>
      <c r="G865" s="3"/>
      <c r="H865" s="3"/>
      <c r="I865" s="3"/>
    </row>
    <row r="866" spans="1:9" ht="18.75" customHeight="1">
      <c r="A866" s="4">
        <v>6</v>
      </c>
      <c r="B866" s="46" t="s">
        <v>163</v>
      </c>
      <c r="C866" s="111">
        <f>C867+C868+C869+C870+C871+C872</f>
        <v>1995.3</v>
      </c>
      <c r="D866" s="111">
        <f>D870+D871+D867+D868+D869</f>
        <v>0</v>
      </c>
      <c r="E866" s="111">
        <f>E870+E871+E867+E868+E869</f>
        <v>0</v>
      </c>
      <c r="F866" s="3" t="s">
        <v>158</v>
      </c>
      <c r="G866" s="3"/>
      <c r="H866" s="3"/>
      <c r="I866" s="3"/>
    </row>
    <row r="867" spans="1:9" ht="41.25" customHeight="1">
      <c r="A867" s="4"/>
      <c r="B867" s="47" t="s">
        <v>219</v>
      </c>
      <c r="C867" s="110">
        <v>5</v>
      </c>
      <c r="D867" s="105"/>
      <c r="E867" s="105"/>
      <c r="F867" s="3">
        <v>8695</v>
      </c>
      <c r="G867" s="126">
        <f>F867-C866-1997.3</f>
        <v>4702.3999999999996</v>
      </c>
      <c r="H867" s="3"/>
      <c r="I867" s="3"/>
    </row>
    <row r="868" spans="1:9" ht="76.5" customHeight="1">
      <c r="A868" s="4"/>
      <c r="B868" s="165" t="s">
        <v>227</v>
      </c>
      <c r="C868" s="116">
        <v>-34.799999999999997</v>
      </c>
      <c r="D868" s="105"/>
      <c r="E868" s="105"/>
      <c r="F868" s="3"/>
      <c r="G868" s="3"/>
      <c r="H868" s="3"/>
      <c r="I868" s="3"/>
    </row>
    <row r="869" spans="1:9" ht="42.75" customHeight="1">
      <c r="A869" s="4"/>
      <c r="B869" s="166" t="s">
        <v>242</v>
      </c>
      <c r="C869" s="110">
        <v>34.799999999999997</v>
      </c>
      <c r="D869" s="105"/>
      <c r="E869" s="105"/>
      <c r="F869" s="3"/>
      <c r="G869" s="3"/>
      <c r="H869" s="3"/>
      <c r="I869" s="3"/>
    </row>
    <row r="870" spans="1:9" ht="84.75" hidden="1" customHeight="1">
      <c r="A870" s="4"/>
      <c r="B870" s="90"/>
      <c r="C870" s="109"/>
      <c r="D870" s="105"/>
      <c r="E870" s="105"/>
      <c r="F870" s="3"/>
      <c r="G870" s="3"/>
      <c r="H870" s="3"/>
      <c r="I870" s="3"/>
    </row>
    <row r="871" spans="1:9" ht="37.5" customHeight="1">
      <c r="A871" s="4"/>
      <c r="B871" s="16" t="s">
        <v>226</v>
      </c>
      <c r="C871" s="109">
        <v>350</v>
      </c>
      <c r="D871" s="105"/>
      <c r="E871" s="105"/>
      <c r="F871" s="3"/>
      <c r="G871" s="3"/>
      <c r="H871" s="3"/>
      <c r="I871" s="3"/>
    </row>
    <row r="872" spans="1:9" s="3" customFormat="1" ht="37.5" customHeight="1">
      <c r="A872" s="29"/>
      <c r="B872" s="189" t="s">
        <v>241</v>
      </c>
      <c r="C872" s="109">
        <v>1640.3</v>
      </c>
      <c r="D872" s="109"/>
      <c r="E872" s="109"/>
    </row>
    <row r="873" spans="1:9" ht="21.75" customHeight="1">
      <c r="A873" s="78">
        <v>7</v>
      </c>
      <c r="B873" s="77" t="s">
        <v>73</v>
      </c>
      <c r="C873" s="115">
        <f>C874+C877+C887+C895+C898+C903+C907+C924+C930+C941+C944+C954+C959+C963+C1001+C1014+C1018+C1020+C1033+C1046+C1054+C1057+C1062+C949+C912+C885+C917+C921+C1012</f>
        <v>0</v>
      </c>
      <c r="D873" s="115">
        <f>D874+D877+D887+D895+D898+D903+D907+D924+D930+D941+D944+D954+D959+D963+D1001+D1014+D1018+D1020+D1033+D1046+D1054+D1057+D1062+D949+D912+D885+D917+D921+D1012</f>
        <v>0</v>
      </c>
      <c r="E873" s="115">
        <f>E874+E877+E887+E895+E898+E903+E907+E924+E930+E941+E944+E954+E959+E963+E1001+E1014+E1018+E1020+E1033+E1046+E1054+E1057+E1062+E949+E912+E885+E917+E921+E1012</f>
        <v>0</v>
      </c>
      <c r="F873" s="3"/>
      <c r="G873" s="3"/>
      <c r="H873" s="3"/>
      <c r="I873" s="3"/>
    </row>
    <row r="874" spans="1:9" ht="18.75" hidden="1" customHeight="1">
      <c r="A874" s="22"/>
      <c r="B874" s="46" t="s">
        <v>68</v>
      </c>
      <c r="C874" s="111">
        <f>C875+C876</f>
        <v>0</v>
      </c>
      <c r="D874" s="111">
        <f t="shared" ref="D874:E874" si="52">D875+D876</f>
        <v>0</v>
      </c>
      <c r="E874" s="111">
        <f t="shared" si="52"/>
        <v>0</v>
      </c>
      <c r="F874" s="3"/>
      <c r="G874" s="3"/>
      <c r="H874" s="3"/>
      <c r="I874" s="3"/>
    </row>
    <row r="875" spans="1:9" ht="21" hidden="1" customHeight="1">
      <c r="A875" s="22"/>
      <c r="B875" s="24"/>
      <c r="C875" s="110"/>
      <c r="D875" s="109"/>
      <c r="E875" s="109"/>
      <c r="F875" s="3"/>
      <c r="G875" s="3"/>
      <c r="H875" s="3"/>
      <c r="I875" s="3"/>
    </row>
    <row r="876" spans="1:9" ht="27.75" hidden="1" customHeight="1">
      <c r="A876" s="22"/>
      <c r="B876" s="24"/>
      <c r="C876" s="110"/>
      <c r="D876" s="109"/>
      <c r="E876" s="109"/>
      <c r="F876" s="3"/>
      <c r="G876" s="3"/>
      <c r="H876" s="3"/>
      <c r="I876" s="3"/>
    </row>
    <row r="877" spans="1:9" ht="25.5" customHeight="1">
      <c r="A877" s="4"/>
      <c r="B877" s="46" t="s">
        <v>69</v>
      </c>
      <c r="C877" s="111">
        <f>C880+C884+C881+C882+C883+C878+C879</f>
        <v>-10</v>
      </c>
      <c r="D877" s="111">
        <f>D880+D884+D881+D882+D883+D878+D879</f>
        <v>0</v>
      </c>
      <c r="E877" s="111">
        <f>E880+E884+E881+E882+E883+E878+E879</f>
        <v>0</v>
      </c>
      <c r="F877" s="3"/>
      <c r="G877" s="3"/>
      <c r="H877" s="3"/>
      <c r="I877" s="3"/>
    </row>
    <row r="878" spans="1:9" ht="22.5" customHeight="1">
      <c r="A878" s="4"/>
      <c r="B878" s="175" t="s">
        <v>254</v>
      </c>
      <c r="C878" s="176">
        <v>15</v>
      </c>
      <c r="D878" s="174"/>
      <c r="E878" s="174"/>
      <c r="F878" s="3"/>
      <c r="G878" s="3"/>
      <c r="H878" s="3"/>
      <c r="I878" s="3"/>
    </row>
    <row r="879" spans="1:9" ht="22.5" customHeight="1">
      <c r="A879" s="4"/>
      <c r="B879" s="177" t="s">
        <v>256</v>
      </c>
      <c r="C879" s="176">
        <v>-25</v>
      </c>
      <c r="D879" s="174"/>
      <c r="E879" s="174"/>
      <c r="F879" s="3"/>
      <c r="G879" s="3"/>
      <c r="H879" s="3"/>
      <c r="I879" s="3"/>
    </row>
    <row r="880" spans="1:9" ht="16.5" hidden="1" customHeight="1">
      <c r="A880" s="4"/>
      <c r="B880" s="57"/>
      <c r="C880" s="110"/>
      <c r="D880" s="109"/>
      <c r="E880" s="109"/>
      <c r="F880" s="3"/>
      <c r="G880" s="3"/>
      <c r="H880" s="3"/>
      <c r="I880" s="3"/>
    </row>
    <row r="881" spans="1:9" ht="16.5" hidden="1" customHeight="1">
      <c r="A881" s="4"/>
      <c r="B881" s="16"/>
      <c r="C881" s="110"/>
      <c r="D881" s="109"/>
      <c r="E881" s="109"/>
      <c r="F881" s="3"/>
      <c r="G881" s="3"/>
      <c r="H881" s="3"/>
      <c r="I881" s="3"/>
    </row>
    <row r="882" spans="1:9" ht="16.5" hidden="1" customHeight="1">
      <c r="A882" s="4"/>
      <c r="B882" s="16"/>
      <c r="C882" s="110"/>
      <c r="D882" s="109"/>
      <c r="E882" s="109"/>
      <c r="F882" s="3"/>
      <c r="G882" s="3"/>
      <c r="H882" s="3"/>
      <c r="I882" s="3"/>
    </row>
    <row r="883" spans="1:9" ht="16.5" hidden="1" customHeight="1">
      <c r="A883" s="4"/>
      <c r="B883" s="16"/>
      <c r="C883" s="110"/>
      <c r="D883" s="109"/>
      <c r="E883" s="109"/>
      <c r="F883" s="3"/>
      <c r="G883" s="3"/>
      <c r="H883" s="3"/>
      <c r="I883" s="3"/>
    </row>
    <row r="884" spans="1:9" ht="15" hidden="1" customHeight="1">
      <c r="A884" s="4"/>
      <c r="B884" s="16"/>
      <c r="C884" s="110"/>
      <c r="D884" s="109"/>
      <c r="E884" s="109"/>
      <c r="F884" s="3"/>
      <c r="G884" s="3"/>
      <c r="H884" s="3"/>
      <c r="I884" s="3"/>
    </row>
    <row r="885" spans="1:9" ht="15" hidden="1" customHeight="1">
      <c r="A885" s="4"/>
      <c r="B885" s="46" t="s">
        <v>110</v>
      </c>
      <c r="C885" s="111">
        <f>C886</f>
        <v>0</v>
      </c>
      <c r="D885" s="111">
        <f>D886</f>
        <v>0</v>
      </c>
      <c r="E885" s="111">
        <f>E886</f>
        <v>0</v>
      </c>
      <c r="F885" s="3"/>
      <c r="G885" s="3"/>
      <c r="H885" s="3"/>
      <c r="I885" s="3"/>
    </row>
    <row r="886" spans="1:9" ht="22.5" hidden="1" customHeight="1">
      <c r="A886" s="4"/>
      <c r="B886" s="16"/>
      <c r="C886" s="110"/>
      <c r="D886" s="109"/>
      <c r="E886" s="109"/>
      <c r="F886" s="3"/>
      <c r="G886" s="3"/>
      <c r="H886" s="3"/>
      <c r="I886" s="3"/>
    </row>
    <row r="887" spans="1:9" ht="21" customHeight="1">
      <c r="A887" s="4"/>
      <c r="B887" s="46" t="s">
        <v>55</v>
      </c>
      <c r="C887" s="111">
        <f>C888+C889+C890</f>
        <v>-1044.2</v>
      </c>
      <c r="D887" s="111">
        <f>D888+D889+D893+D890+D891+D892</f>
        <v>0</v>
      </c>
      <c r="E887" s="111">
        <f>E888+E889+E893+E890+E891+E892</f>
        <v>0</v>
      </c>
      <c r="F887" s="3"/>
      <c r="G887" s="3"/>
      <c r="H887" s="3"/>
      <c r="I887" s="3"/>
    </row>
    <row r="888" spans="1:9" ht="34.5" customHeight="1">
      <c r="A888" s="4"/>
      <c r="B888" s="57" t="s">
        <v>209</v>
      </c>
      <c r="C888" s="110">
        <v>-954.2</v>
      </c>
      <c r="D888" s="109"/>
      <c r="E888" s="109"/>
      <c r="F888" s="3"/>
      <c r="G888" s="3"/>
      <c r="H888" s="3"/>
      <c r="I888" s="3"/>
    </row>
    <row r="889" spans="1:9" ht="16.5" customHeight="1">
      <c r="A889" s="29"/>
      <c r="B889" s="57" t="s">
        <v>208</v>
      </c>
      <c r="C889" s="110">
        <v>-90</v>
      </c>
      <c r="D889" s="109"/>
      <c r="E889" s="109"/>
      <c r="F889" s="3"/>
      <c r="G889" s="3"/>
      <c r="H889" s="3"/>
      <c r="I889" s="3"/>
    </row>
    <row r="890" spans="1:9" ht="130.5" hidden="1" customHeight="1">
      <c r="A890" s="29"/>
      <c r="B890" s="57"/>
      <c r="C890" s="110"/>
      <c r="D890" s="109"/>
      <c r="E890" s="109"/>
      <c r="F890" s="3"/>
      <c r="G890" s="3"/>
      <c r="H890" s="3"/>
      <c r="I890" s="3"/>
    </row>
    <row r="891" spans="1:9" ht="16.5" hidden="1" customHeight="1">
      <c r="A891" s="29"/>
      <c r="B891" s="16"/>
      <c r="C891" s="110"/>
      <c r="D891" s="109"/>
      <c r="E891" s="109"/>
      <c r="F891" s="3"/>
      <c r="G891" s="3"/>
      <c r="H891" s="3"/>
      <c r="I891" s="3"/>
    </row>
    <row r="892" spans="1:9" ht="16.5" hidden="1" customHeight="1">
      <c r="A892" s="29"/>
      <c r="B892" s="57"/>
      <c r="C892" s="110"/>
      <c r="D892" s="109"/>
      <c r="E892" s="109"/>
      <c r="F892" s="3"/>
      <c r="G892" s="3"/>
      <c r="H892" s="3"/>
      <c r="I892" s="3"/>
    </row>
    <row r="893" spans="1:9" ht="16.5" hidden="1" customHeight="1">
      <c r="A893" s="29"/>
      <c r="B893" s="57"/>
      <c r="C893" s="110"/>
      <c r="D893" s="109"/>
      <c r="E893" s="109"/>
      <c r="F893" s="3"/>
      <c r="G893" s="3"/>
      <c r="H893" s="3"/>
      <c r="I893" s="3"/>
    </row>
    <row r="894" spans="1:9" ht="16.5" hidden="1" customHeight="1">
      <c r="A894" s="29"/>
      <c r="B894" s="57"/>
      <c r="C894" s="110"/>
      <c r="D894" s="109"/>
      <c r="E894" s="109"/>
      <c r="F894" s="3"/>
      <c r="G894" s="3"/>
      <c r="H894" s="3"/>
      <c r="I894" s="3"/>
    </row>
    <row r="895" spans="1:9" ht="16.5" hidden="1" customHeight="1">
      <c r="A895" s="29"/>
      <c r="B895" s="46" t="s">
        <v>55</v>
      </c>
      <c r="C895" s="111">
        <f>C896+C897</f>
        <v>0</v>
      </c>
      <c r="D895" s="111">
        <f>D896+D897</f>
        <v>0</v>
      </c>
      <c r="E895" s="111">
        <f>E896+E897</f>
        <v>0</v>
      </c>
      <c r="F895" s="3"/>
      <c r="G895" s="3"/>
      <c r="H895" s="3"/>
      <c r="I895" s="3"/>
    </row>
    <row r="896" spans="1:9" ht="16.5" hidden="1" customHeight="1">
      <c r="A896" s="29"/>
      <c r="B896" s="57"/>
      <c r="C896" s="109"/>
      <c r="D896" s="105"/>
      <c r="E896" s="105"/>
      <c r="F896" s="3"/>
      <c r="G896" s="3"/>
      <c r="H896" s="3"/>
      <c r="I896" s="3"/>
    </row>
    <row r="897" spans="1:9" ht="16.5" hidden="1" customHeight="1">
      <c r="A897" s="29"/>
      <c r="B897" s="16"/>
      <c r="C897" s="110"/>
      <c r="D897" s="105"/>
      <c r="E897" s="105"/>
      <c r="F897" s="3"/>
      <c r="G897" s="3"/>
      <c r="H897" s="3"/>
      <c r="I897" s="3"/>
    </row>
    <row r="898" spans="1:9" ht="27" customHeight="1">
      <c r="A898" s="29"/>
      <c r="B898" s="46" t="s">
        <v>24</v>
      </c>
      <c r="C898" s="111">
        <f>C899+C900+C901+C902</f>
        <v>3010</v>
      </c>
      <c r="D898" s="105"/>
      <c r="E898" s="105"/>
      <c r="F898" s="3"/>
      <c r="G898" s="3"/>
      <c r="H898" s="3"/>
      <c r="I898" s="3"/>
    </row>
    <row r="899" spans="1:9" ht="56.25" customHeight="1">
      <c r="A899" s="29"/>
      <c r="B899" s="16" t="s">
        <v>204</v>
      </c>
      <c r="C899" s="110">
        <v>3000</v>
      </c>
      <c r="D899" s="105"/>
      <c r="E899" s="105"/>
      <c r="F899" s="3"/>
      <c r="G899" s="3"/>
      <c r="H899" s="3"/>
      <c r="I899" s="3"/>
    </row>
    <row r="900" spans="1:9" ht="23.25" customHeight="1">
      <c r="A900" s="29"/>
      <c r="B900" s="172" t="s">
        <v>255</v>
      </c>
      <c r="C900" s="173">
        <v>10</v>
      </c>
      <c r="D900" s="174"/>
      <c r="E900" s="174"/>
      <c r="F900" s="3"/>
      <c r="G900" s="3"/>
      <c r="H900" s="3"/>
      <c r="I900" s="3"/>
    </row>
    <row r="901" spans="1:9" ht="23.25" hidden="1" customHeight="1">
      <c r="A901" s="29"/>
      <c r="B901" s="16"/>
      <c r="C901" s="110"/>
      <c r="D901" s="105"/>
      <c r="E901" s="105"/>
      <c r="F901" s="3"/>
      <c r="G901" s="3"/>
      <c r="H901" s="3"/>
      <c r="I901" s="3"/>
    </row>
    <row r="902" spans="1:9" ht="23.25" hidden="1" customHeight="1">
      <c r="A902" s="29"/>
      <c r="B902" s="16"/>
      <c r="C902" s="110"/>
      <c r="D902" s="105"/>
      <c r="E902" s="105"/>
      <c r="F902" s="3"/>
      <c r="G902" s="3"/>
      <c r="H902" s="3"/>
      <c r="I902" s="3"/>
    </row>
    <row r="903" spans="1:9" ht="21.75" hidden="1" customHeight="1">
      <c r="A903" s="29"/>
      <c r="B903" s="46" t="s">
        <v>61</v>
      </c>
      <c r="C903" s="111">
        <f>C904+C905+C906</f>
        <v>0</v>
      </c>
      <c r="D903" s="105"/>
      <c r="E903" s="105"/>
      <c r="F903" s="3"/>
      <c r="G903" s="3"/>
      <c r="H903" s="3"/>
      <c r="I903" s="3"/>
    </row>
    <row r="904" spans="1:9" ht="19.5" hidden="1" customHeight="1">
      <c r="A904" s="29"/>
      <c r="B904" s="62"/>
      <c r="C904" s="110"/>
      <c r="D904" s="109"/>
      <c r="E904" s="109"/>
      <c r="F904" s="3"/>
      <c r="G904" s="3"/>
      <c r="H904" s="3"/>
      <c r="I904" s="3"/>
    </row>
    <row r="905" spans="1:9" ht="21.75" hidden="1" customHeight="1">
      <c r="A905" s="29"/>
      <c r="B905" s="16"/>
      <c r="C905" s="109"/>
      <c r="D905" s="109"/>
      <c r="E905" s="109"/>
      <c r="F905" s="3"/>
      <c r="G905" s="3"/>
      <c r="H905" s="3"/>
      <c r="I905" s="3"/>
    </row>
    <row r="906" spans="1:9" ht="21.75" hidden="1" customHeight="1">
      <c r="A906" s="29"/>
      <c r="B906" s="16"/>
      <c r="C906" s="109"/>
      <c r="D906" s="105"/>
      <c r="E906" s="105"/>
      <c r="F906" s="3"/>
      <c r="G906" s="3"/>
      <c r="H906" s="3"/>
      <c r="I906" s="3"/>
    </row>
    <row r="907" spans="1:9" ht="21.75" hidden="1" customHeight="1">
      <c r="A907" s="29"/>
      <c r="B907" s="46" t="s">
        <v>51</v>
      </c>
      <c r="C907" s="111">
        <f>C908+C909+C910+C911</f>
        <v>0</v>
      </c>
      <c r="D907" s="111">
        <f>D908+D909+D910+D911</f>
        <v>0</v>
      </c>
      <c r="E907" s="111">
        <f>E908+E909+E910+E911</f>
        <v>0</v>
      </c>
      <c r="F907" s="3"/>
      <c r="G907" s="3"/>
      <c r="H907" s="3"/>
      <c r="I907" s="3"/>
    </row>
    <row r="908" spans="1:9" ht="23.25" hidden="1" customHeight="1">
      <c r="A908" s="29"/>
      <c r="B908" s="16"/>
      <c r="C908" s="109"/>
      <c r="D908" s="109"/>
      <c r="E908" s="105"/>
      <c r="F908" s="3"/>
      <c r="G908" s="3"/>
      <c r="H908" s="3"/>
      <c r="I908" s="3"/>
    </row>
    <row r="909" spans="1:9" ht="39" hidden="1" customHeight="1">
      <c r="A909" s="29"/>
      <c r="B909" s="16"/>
      <c r="C909" s="109"/>
      <c r="D909" s="105"/>
      <c r="E909" s="105"/>
      <c r="F909" s="3"/>
      <c r="G909" s="3"/>
      <c r="H909" s="3"/>
      <c r="I909" s="3"/>
    </row>
    <row r="910" spans="1:9" ht="31.5" hidden="1" customHeight="1">
      <c r="A910" s="29"/>
      <c r="B910" s="16"/>
      <c r="C910" s="109"/>
      <c r="D910" s="105"/>
      <c r="E910" s="105"/>
      <c r="F910" s="3"/>
      <c r="G910" s="3"/>
      <c r="H910" s="3"/>
      <c r="I910" s="3"/>
    </row>
    <row r="911" spans="1:9" ht="31.5" hidden="1" customHeight="1">
      <c r="A911" s="29"/>
      <c r="B911" s="16"/>
      <c r="C911" s="109"/>
      <c r="D911" s="105"/>
      <c r="E911" s="105"/>
      <c r="F911" s="3"/>
      <c r="G911" s="3"/>
      <c r="H911" s="3"/>
      <c r="I911" s="3"/>
    </row>
    <row r="912" spans="1:9" ht="21.75" hidden="1" customHeight="1">
      <c r="A912" s="29"/>
      <c r="B912" s="46" t="s">
        <v>119</v>
      </c>
      <c r="C912" s="111">
        <f>C913+C914+C915+C916</f>
        <v>0</v>
      </c>
      <c r="D912" s="111">
        <f>D913+D914+D915+D916</f>
        <v>0</v>
      </c>
      <c r="E912" s="111">
        <f>E913+E914+E915+E916</f>
        <v>0</v>
      </c>
      <c r="F912" s="3"/>
      <c r="G912" s="3"/>
      <c r="H912" s="3"/>
      <c r="I912" s="3"/>
    </row>
    <row r="913" spans="1:9" ht="21.75" hidden="1" customHeight="1">
      <c r="A913" s="4"/>
      <c r="B913" s="24"/>
      <c r="C913" s="110"/>
      <c r="D913" s="105"/>
      <c r="E913" s="105"/>
      <c r="F913" s="3"/>
      <c r="G913" s="3"/>
      <c r="H913" s="3"/>
      <c r="I913" s="3"/>
    </row>
    <row r="914" spans="1:9" ht="21.75" hidden="1" customHeight="1">
      <c r="A914" s="4"/>
      <c r="B914" s="24"/>
      <c r="C914" s="110"/>
      <c r="D914" s="105"/>
      <c r="E914" s="105"/>
      <c r="F914" s="3"/>
      <c r="G914" s="3"/>
      <c r="H914" s="3"/>
      <c r="I914" s="3"/>
    </row>
    <row r="915" spans="1:9" ht="21.75" hidden="1" customHeight="1">
      <c r="A915" s="4"/>
      <c r="B915" s="24"/>
      <c r="C915" s="110"/>
      <c r="D915" s="105"/>
      <c r="E915" s="105"/>
      <c r="F915" s="3"/>
      <c r="G915" s="3"/>
      <c r="H915" s="3"/>
      <c r="I915" s="3"/>
    </row>
    <row r="916" spans="1:9" ht="21.75" hidden="1" customHeight="1">
      <c r="A916" s="4"/>
      <c r="B916" s="24"/>
      <c r="C916" s="110"/>
      <c r="D916" s="105"/>
      <c r="E916" s="105"/>
      <c r="F916" s="3"/>
      <c r="G916" s="3"/>
      <c r="H916" s="3"/>
      <c r="I916" s="3"/>
    </row>
    <row r="917" spans="1:9" ht="21.75" hidden="1" customHeight="1">
      <c r="A917" s="4"/>
      <c r="B917" s="46" t="s">
        <v>122</v>
      </c>
      <c r="C917" s="111">
        <f>C918+C920</f>
        <v>0</v>
      </c>
      <c r="D917" s="105"/>
      <c r="E917" s="105"/>
      <c r="F917" s="3"/>
      <c r="G917" s="3"/>
      <c r="H917" s="3"/>
      <c r="I917" s="3"/>
    </row>
    <row r="918" spans="1:9" ht="21.75" hidden="1" customHeight="1">
      <c r="A918" s="4"/>
      <c r="B918" s="24"/>
      <c r="C918" s="110"/>
      <c r="D918" s="105"/>
      <c r="E918" s="105"/>
      <c r="F918" s="3"/>
      <c r="G918" s="3"/>
      <c r="H918" s="3"/>
      <c r="I918" s="3"/>
    </row>
    <row r="919" spans="1:9" ht="21.75" hidden="1" customHeight="1">
      <c r="A919" s="4"/>
      <c r="B919" s="24"/>
      <c r="C919" s="110"/>
      <c r="D919" s="105"/>
      <c r="E919" s="105"/>
      <c r="F919" s="3"/>
      <c r="G919" s="3"/>
      <c r="H919" s="3"/>
      <c r="I919" s="3"/>
    </row>
    <row r="920" spans="1:9" ht="21.75" hidden="1" customHeight="1">
      <c r="A920" s="4"/>
      <c r="B920" s="24"/>
      <c r="C920" s="110"/>
      <c r="D920" s="105"/>
      <c r="E920" s="105"/>
      <c r="F920" s="3"/>
      <c r="G920" s="3"/>
      <c r="H920" s="3"/>
      <c r="I920" s="3"/>
    </row>
    <row r="921" spans="1:9" ht="21.75" hidden="1" customHeight="1">
      <c r="A921" s="4"/>
      <c r="B921" s="46" t="s">
        <v>123</v>
      </c>
      <c r="C921" s="111">
        <f>C922+C923</f>
        <v>0</v>
      </c>
      <c r="D921" s="111">
        <f>D922+D923</f>
        <v>0</v>
      </c>
      <c r="E921" s="111">
        <f>E922+E923</f>
        <v>0</v>
      </c>
      <c r="F921" s="3"/>
      <c r="G921" s="3"/>
      <c r="H921" s="3"/>
      <c r="I921" s="3"/>
    </row>
    <row r="922" spans="1:9" ht="21.75" hidden="1" customHeight="1">
      <c r="A922" s="4"/>
      <c r="B922" s="24"/>
      <c r="C922" s="110"/>
      <c r="D922" s="105"/>
      <c r="E922" s="105"/>
      <c r="F922" s="3"/>
      <c r="G922" s="3"/>
      <c r="H922" s="3"/>
      <c r="I922" s="3"/>
    </row>
    <row r="923" spans="1:9" ht="21.75" hidden="1" customHeight="1">
      <c r="A923" s="4"/>
      <c r="B923" s="24"/>
      <c r="C923" s="110"/>
      <c r="D923" s="105"/>
      <c r="E923" s="105"/>
      <c r="F923" s="3"/>
      <c r="G923" s="3"/>
      <c r="H923" s="3"/>
      <c r="I923" s="3"/>
    </row>
    <row r="924" spans="1:9" ht="27.75" hidden="1" customHeight="1">
      <c r="A924" s="4"/>
      <c r="B924" s="46" t="s">
        <v>25</v>
      </c>
      <c r="C924" s="111">
        <f>C925+C926+C927+C928+C929</f>
        <v>0</v>
      </c>
      <c r="D924" s="105"/>
      <c r="E924" s="105"/>
      <c r="F924" s="3"/>
      <c r="G924" s="3"/>
      <c r="H924" s="3"/>
      <c r="I924" s="3"/>
    </row>
    <row r="925" spans="1:9" ht="20.25" hidden="1" customHeight="1">
      <c r="A925" s="4"/>
      <c r="B925" s="16"/>
      <c r="C925" s="110"/>
      <c r="D925" s="109"/>
      <c r="E925" s="109"/>
      <c r="F925" s="3"/>
      <c r="G925" s="3"/>
      <c r="H925" s="3"/>
      <c r="I925" s="3"/>
    </row>
    <row r="926" spans="1:9" ht="29.25" hidden="1" customHeight="1">
      <c r="A926" s="4"/>
      <c r="B926" s="16"/>
      <c r="C926" s="110"/>
      <c r="D926" s="105"/>
      <c r="E926" s="105"/>
      <c r="F926" s="3"/>
      <c r="G926" s="3"/>
      <c r="H926" s="3"/>
      <c r="I926" s="3"/>
    </row>
    <row r="927" spans="1:9" ht="36" hidden="1" customHeight="1">
      <c r="A927" s="4"/>
      <c r="B927" s="16"/>
      <c r="C927" s="110"/>
      <c r="D927" s="105"/>
      <c r="E927" s="105"/>
      <c r="F927" s="3"/>
      <c r="G927" s="3"/>
      <c r="H927" s="3"/>
      <c r="I927" s="3"/>
    </row>
    <row r="928" spans="1:9" ht="36" hidden="1" customHeight="1">
      <c r="A928" s="4"/>
      <c r="B928" s="16"/>
      <c r="C928" s="110"/>
      <c r="D928" s="105"/>
      <c r="E928" s="105"/>
      <c r="F928" s="3"/>
      <c r="G928" s="3"/>
      <c r="H928" s="3"/>
      <c r="I928" s="3"/>
    </row>
    <row r="929" spans="1:9" ht="36" hidden="1" customHeight="1">
      <c r="A929" s="4"/>
      <c r="B929" s="16"/>
      <c r="C929" s="110"/>
      <c r="D929" s="105"/>
      <c r="E929" s="105"/>
      <c r="F929" s="3"/>
      <c r="G929" s="3"/>
      <c r="H929" s="3"/>
      <c r="I929" s="3"/>
    </row>
    <row r="930" spans="1:9" ht="20.25" customHeight="1">
      <c r="A930" s="4"/>
      <c r="B930" s="46" t="s">
        <v>35</v>
      </c>
      <c r="C930" s="111">
        <f>C931+C932+C933+C934+C935+C936+C937+C938+C939+C940</f>
        <v>-3000</v>
      </c>
      <c r="D930" s="105"/>
      <c r="E930" s="105"/>
      <c r="F930" s="3"/>
      <c r="G930" s="3"/>
      <c r="H930" s="3"/>
      <c r="I930" s="3"/>
    </row>
    <row r="931" spans="1:9" ht="32.25" customHeight="1">
      <c r="A931" s="4"/>
      <c r="B931" s="16" t="s">
        <v>211</v>
      </c>
      <c r="C931" s="109">
        <v>-3000</v>
      </c>
      <c r="D931" s="109"/>
      <c r="E931" s="109"/>
      <c r="F931" s="3"/>
      <c r="G931" s="3"/>
      <c r="H931" s="3"/>
      <c r="I931" s="3"/>
    </row>
    <row r="932" spans="1:9" ht="28.5" hidden="1" customHeight="1">
      <c r="A932" s="4"/>
      <c r="B932" s="16"/>
      <c r="C932" s="109"/>
      <c r="D932" s="109"/>
      <c r="E932" s="109"/>
      <c r="F932" s="3"/>
      <c r="G932" s="3"/>
      <c r="H932" s="3"/>
      <c r="I932" s="3"/>
    </row>
    <row r="933" spans="1:9" ht="28.5" hidden="1" customHeight="1">
      <c r="A933" s="4"/>
      <c r="B933" s="16"/>
      <c r="C933" s="110"/>
      <c r="D933" s="109"/>
      <c r="E933" s="109"/>
      <c r="F933" s="3"/>
      <c r="G933" s="3"/>
      <c r="H933" s="3"/>
      <c r="I933" s="3"/>
    </row>
    <row r="934" spans="1:9" ht="36.75" hidden="1" customHeight="1">
      <c r="A934" s="4"/>
      <c r="B934" s="16"/>
      <c r="C934" s="110"/>
      <c r="D934" s="109"/>
      <c r="E934" s="109"/>
      <c r="F934" s="3"/>
      <c r="G934" s="3"/>
      <c r="H934" s="3"/>
      <c r="I934" s="3"/>
    </row>
    <row r="935" spans="1:9" ht="34.5" hidden="1" customHeight="1">
      <c r="A935" s="4"/>
      <c r="B935" s="16"/>
      <c r="C935" s="110"/>
      <c r="D935" s="109"/>
      <c r="E935" s="109"/>
      <c r="F935" s="3"/>
      <c r="G935" s="3"/>
      <c r="H935" s="3"/>
      <c r="I935" s="3"/>
    </row>
    <row r="936" spans="1:9" ht="34.5" hidden="1" customHeight="1">
      <c r="A936" s="4"/>
      <c r="B936" s="16"/>
      <c r="C936" s="110"/>
      <c r="D936" s="109"/>
      <c r="E936" s="109"/>
      <c r="F936" s="3"/>
      <c r="G936" s="3"/>
      <c r="H936" s="3"/>
      <c r="I936" s="3"/>
    </row>
    <row r="937" spans="1:9" ht="34.5" hidden="1" customHeight="1">
      <c r="A937" s="4"/>
      <c r="B937" s="16"/>
      <c r="C937" s="110"/>
      <c r="D937" s="105"/>
      <c r="E937" s="105"/>
      <c r="F937" s="3"/>
      <c r="G937" s="3"/>
      <c r="H937" s="3"/>
      <c r="I937" s="3"/>
    </row>
    <row r="938" spans="1:9" ht="34.5" hidden="1" customHeight="1">
      <c r="A938" s="4"/>
      <c r="B938" s="16"/>
      <c r="C938" s="110"/>
      <c r="D938" s="105"/>
      <c r="E938" s="105"/>
      <c r="F938" s="3"/>
      <c r="G938" s="3"/>
      <c r="H938" s="3"/>
      <c r="I938" s="3"/>
    </row>
    <row r="939" spans="1:9" ht="34.5" hidden="1" customHeight="1">
      <c r="A939" s="4"/>
      <c r="B939" s="16"/>
      <c r="C939" s="110"/>
      <c r="D939" s="105"/>
      <c r="E939" s="105"/>
      <c r="F939" s="3"/>
      <c r="G939" s="3"/>
      <c r="H939" s="3"/>
      <c r="I939" s="3"/>
    </row>
    <row r="940" spans="1:9" ht="34.5" hidden="1" customHeight="1">
      <c r="A940" s="4"/>
      <c r="B940" s="16"/>
      <c r="C940" s="110"/>
      <c r="D940" s="105"/>
      <c r="E940" s="105"/>
      <c r="F940" s="3"/>
      <c r="G940" s="3"/>
      <c r="H940" s="3"/>
      <c r="I940" s="3"/>
    </row>
    <row r="941" spans="1:9" ht="20.25" hidden="1" customHeight="1">
      <c r="A941" s="4"/>
      <c r="B941" s="46" t="s">
        <v>70</v>
      </c>
      <c r="C941" s="111">
        <f>C942+C943</f>
        <v>0</v>
      </c>
      <c r="D941" s="105"/>
      <c r="E941" s="105"/>
      <c r="F941" s="3"/>
      <c r="G941" s="3"/>
      <c r="H941" s="3"/>
      <c r="I941" s="3"/>
    </row>
    <row r="942" spans="1:9" ht="36.75" hidden="1" customHeight="1">
      <c r="A942" s="4"/>
      <c r="B942" s="16"/>
      <c r="C942" s="110"/>
      <c r="D942" s="105"/>
      <c r="E942" s="105"/>
      <c r="F942" s="3"/>
      <c r="G942" s="3"/>
      <c r="H942" s="3"/>
      <c r="I942" s="3"/>
    </row>
    <row r="943" spans="1:9" ht="41.25" hidden="1" customHeight="1">
      <c r="A943" s="4"/>
      <c r="B943" s="16"/>
      <c r="C943" s="110"/>
      <c r="D943" s="105"/>
      <c r="E943" s="105"/>
      <c r="F943" s="3"/>
      <c r="G943" s="3"/>
      <c r="H943" s="3"/>
      <c r="I943" s="3"/>
    </row>
    <row r="944" spans="1:9" ht="33" hidden="1" customHeight="1">
      <c r="A944" s="4"/>
      <c r="B944" s="44" t="s">
        <v>75</v>
      </c>
      <c r="C944" s="111">
        <f>C945+C946+C947+C948</f>
        <v>0</v>
      </c>
      <c r="D944" s="111">
        <f>D945+D946+D947+D948</f>
        <v>0</v>
      </c>
      <c r="E944" s="111">
        <f>E945+E946+E947+E948</f>
        <v>0</v>
      </c>
      <c r="F944" s="3"/>
      <c r="G944" s="3"/>
      <c r="H944" s="3"/>
      <c r="I944" s="3"/>
    </row>
    <row r="945" spans="1:9" ht="25.5" hidden="1" customHeight="1">
      <c r="A945" s="4"/>
      <c r="B945" s="62"/>
      <c r="C945" s="110"/>
      <c r="D945" s="105"/>
      <c r="E945" s="105"/>
      <c r="F945" s="3"/>
      <c r="G945" s="3"/>
      <c r="H945" s="3"/>
      <c r="I945" s="3"/>
    </row>
    <row r="946" spans="1:9" ht="37.5" hidden="1" customHeight="1">
      <c r="A946" s="4"/>
      <c r="B946" s="16"/>
      <c r="C946" s="110"/>
      <c r="D946" s="105"/>
      <c r="E946" s="105"/>
      <c r="F946" s="3"/>
      <c r="G946" s="3"/>
      <c r="H946" s="3"/>
      <c r="I946" s="3"/>
    </row>
    <row r="947" spans="1:9" ht="28.5" hidden="1" customHeight="1">
      <c r="A947" s="4"/>
      <c r="B947" s="16"/>
      <c r="C947" s="110"/>
      <c r="D947" s="105"/>
      <c r="E947" s="105"/>
      <c r="F947" s="3"/>
      <c r="G947" s="3"/>
      <c r="H947" s="3"/>
      <c r="I947" s="3"/>
    </row>
    <row r="948" spans="1:9" ht="28.5" hidden="1" customHeight="1">
      <c r="A948" s="4"/>
      <c r="B948" s="16"/>
      <c r="C948" s="110"/>
      <c r="D948" s="105"/>
      <c r="E948" s="105"/>
      <c r="F948" s="3"/>
      <c r="G948" s="3"/>
      <c r="H948" s="3"/>
      <c r="I948" s="3"/>
    </row>
    <row r="949" spans="1:9" ht="20.25" hidden="1" customHeight="1">
      <c r="A949" s="4"/>
      <c r="B949" s="46" t="s">
        <v>142</v>
      </c>
      <c r="C949" s="111">
        <f>C950+C951</f>
        <v>0</v>
      </c>
      <c r="D949" s="105"/>
      <c r="E949" s="105"/>
      <c r="F949" s="3"/>
      <c r="G949" s="3"/>
      <c r="H949" s="3"/>
      <c r="I949" s="3"/>
    </row>
    <row r="950" spans="1:9" ht="36" hidden="1" customHeight="1">
      <c r="A950" s="4"/>
      <c r="B950" s="62"/>
      <c r="C950" s="110"/>
      <c r="D950" s="105"/>
      <c r="E950" s="105"/>
      <c r="F950" s="3"/>
      <c r="G950" s="3"/>
      <c r="H950" s="3"/>
      <c r="I950" s="3"/>
    </row>
    <row r="951" spans="1:9" ht="29.25" hidden="1" customHeight="1">
      <c r="A951" s="4"/>
      <c r="B951" s="16"/>
      <c r="C951" s="110"/>
      <c r="D951" s="105"/>
      <c r="E951" s="105"/>
      <c r="F951" s="3"/>
      <c r="G951" s="3"/>
      <c r="H951" s="3"/>
      <c r="I951" s="3"/>
    </row>
    <row r="952" spans="1:9" ht="20.25" hidden="1" customHeight="1">
      <c r="A952" s="4"/>
      <c r="B952" s="16"/>
      <c r="C952" s="110"/>
      <c r="D952" s="105"/>
      <c r="E952" s="105"/>
      <c r="F952" s="3"/>
      <c r="G952" s="3"/>
      <c r="H952" s="3"/>
      <c r="I952" s="3"/>
    </row>
    <row r="953" spans="1:9" ht="20.25" hidden="1" customHeight="1">
      <c r="A953" s="4"/>
      <c r="B953" s="16"/>
      <c r="C953" s="110"/>
      <c r="D953" s="105"/>
      <c r="E953" s="105"/>
      <c r="F953" s="3"/>
      <c r="G953" s="3"/>
      <c r="H953" s="3"/>
      <c r="I953" s="3"/>
    </row>
    <row r="954" spans="1:9" ht="20.25" hidden="1" customHeight="1">
      <c r="A954" s="4"/>
      <c r="B954" s="46" t="s">
        <v>47</v>
      </c>
      <c r="C954" s="111">
        <f>C955+C956+C957+C958</f>
        <v>0</v>
      </c>
      <c r="D954" s="111">
        <f t="shared" ref="D954:E954" si="53">D955+D956+D957+D958</f>
        <v>0</v>
      </c>
      <c r="E954" s="111">
        <f t="shared" si="53"/>
        <v>0</v>
      </c>
      <c r="F954" s="3"/>
      <c r="G954" s="3"/>
      <c r="H954" s="3"/>
      <c r="I954" s="3"/>
    </row>
    <row r="955" spans="1:9" ht="27.75" hidden="1" customHeight="1">
      <c r="A955" s="4"/>
      <c r="B955" s="16"/>
      <c r="C955" s="110"/>
      <c r="D955" s="110"/>
      <c r="E955" s="110"/>
      <c r="F955" s="3"/>
      <c r="G955" s="3"/>
      <c r="H955" s="3"/>
      <c r="I955" s="3"/>
    </row>
    <row r="956" spans="1:9" ht="20.25" hidden="1" customHeight="1">
      <c r="A956" s="4"/>
      <c r="B956" s="16"/>
      <c r="C956" s="110"/>
      <c r="D956" s="105"/>
      <c r="E956" s="105"/>
      <c r="F956" s="3"/>
      <c r="G956" s="3"/>
      <c r="H956" s="3"/>
      <c r="I956" s="3"/>
    </row>
    <row r="957" spans="1:9" ht="20.25" hidden="1" customHeight="1">
      <c r="A957" s="4"/>
      <c r="B957" s="16"/>
      <c r="C957" s="110"/>
      <c r="D957" s="105"/>
      <c r="E957" s="105"/>
      <c r="F957" s="3"/>
      <c r="G957" s="3"/>
      <c r="H957" s="3"/>
      <c r="I957" s="3"/>
    </row>
    <row r="958" spans="1:9" ht="20.25" hidden="1" customHeight="1">
      <c r="A958" s="4"/>
      <c r="B958" s="16"/>
      <c r="C958" s="110"/>
      <c r="D958" s="105"/>
      <c r="E958" s="105"/>
      <c r="F958" s="3"/>
      <c r="G958" s="3"/>
      <c r="H958" s="3"/>
      <c r="I958" s="3"/>
    </row>
    <row r="959" spans="1:9" ht="20.25" customHeight="1">
      <c r="A959" s="4"/>
      <c r="B959" s="46" t="s">
        <v>105</v>
      </c>
      <c r="C959" s="111">
        <f>C960+C961+C962</f>
        <v>22</v>
      </c>
      <c r="D959" s="111">
        <f t="shared" ref="D959:E959" si="54">D960+D961+D962</f>
        <v>22</v>
      </c>
      <c r="E959" s="111">
        <f t="shared" si="54"/>
        <v>22.1</v>
      </c>
      <c r="F959" s="3"/>
      <c r="G959" s="3"/>
      <c r="H959" s="3"/>
      <c r="I959" s="3"/>
    </row>
    <row r="960" spans="1:9" ht="20.25" customHeight="1">
      <c r="A960" s="171"/>
      <c r="B960" s="172" t="s">
        <v>248</v>
      </c>
      <c r="C960" s="173">
        <v>1</v>
      </c>
      <c r="D960" s="173">
        <v>1</v>
      </c>
      <c r="E960" s="173">
        <v>1.1000000000000001</v>
      </c>
      <c r="F960" s="3"/>
      <c r="G960" s="3"/>
      <c r="H960" s="3"/>
      <c r="I960" s="3"/>
    </row>
    <row r="961" spans="1:9" ht="20.25" customHeight="1">
      <c r="A961" s="171"/>
      <c r="B961" s="172" t="s">
        <v>249</v>
      </c>
      <c r="C961" s="173">
        <v>3</v>
      </c>
      <c r="D961" s="173">
        <v>3</v>
      </c>
      <c r="E961" s="173">
        <v>3</v>
      </c>
      <c r="F961" s="3"/>
      <c r="G961" s="3"/>
      <c r="H961" s="3"/>
      <c r="I961" s="3"/>
    </row>
    <row r="962" spans="1:9" ht="20.25" customHeight="1">
      <c r="A962" s="171"/>
      <c r="B962" s="172" t="s">
        <v>250</v>
      </c>
      <c r="C962" s="173">
        <v>18</v>
      </c>
      <c r="D962" s="173">
        <v>18</v>
      </c>
      <c r="E962" s="173">
        <v>18</v>
      </c>
      <c r="F962" s="3"/>
      <c r="G962" s="3"/>
      <c r="H962" s="3"/>
      <c r="I962" s="3"/>
    </row>
    <row r="963" spans="1:9" ht="20.25" customHeight="1">
      <c r="A963" s="4"/>
      <c r="B963" s="46" t="s">
        <v>52</v>
      </c>
      <c r="C963" s="111">
        <f>C964+C990+C991+C992+C993+C994+C995+C996+C997+C998+C999+C1000</f>
        <v>1026.2</v>
      </c>
      <c r="D963" s="111">
        <f>D964+D990+D991</f>
        <v>0</v>
      </c>
      <c r="E963" s="111">
        <f>E964+E990+E991</f>
        <v>0</v>
      </c>
      <c r="F963" s="3"/>
      <c r="G963" s="3"/>
      <c r="H963" s="3"/>
      <c r="I963" s="3"/>
    </row>
    <row r="964" spans="1:9" ht="42.75" customHeight="1">
      <c r="A964" s="29"/>
      <c r="B964" s="47" t="s">
        <v>205</v>
      </c>
      <c r="C964" s="110">
        <v>954.2</v>
      </c>
      <c r="D964" s="109"/>
      <c r="E964" s="109"/>
      <c r="F964" s="3"/>
      <c r="G964" s="3"/>
      <c r="H964" s="3"/>
      <c r="I964" s="3"/>
    </row>
    <row r="965" spans="1:9" ht="42.75" customHeight="1">
      <c r="A965" s="29"/>
      <c r="B965" s="47" t="s">
        <v>268</v>
      </c>
      <c r="C965" s="110">
        <v>180.4</v>
      </c>
      <c r="D965" s="109"/>
      <c r="E965" s="109"/>
      <c r="F965" s="3"/>
      <c r="G965" s="3"/>
      <c r="H965" s="3"/>
      <c r="I965" s="3"/>
    </row>
    <row r="966" spans="1:9" ht="42.75" hidden="1" customHeight="1">
      <c r="A966" s="29"/>
      <c r="B966" s="47"/>
      <c r="C966" s="110"/>
      <c r="D966" s="109"/>
      <c r="E966" s="109"/>
      <c r="F966" s="3"/>
      <c r="G966" s="3"/>
      <c r="H966" s="3"/>
      <c r="I966" s="3"/>
    </row>
    <row r="967" spans="1:9" ht="42.75" hidden="1" customHeight="1">
      <c r="A967" s="29"/>
      <c r="B967" s="47"/>
      <c r="C967" s="110"/>
      <c r="D967" s="109"/>
      <c r="E967" s="109"/>
      <c r="F967" s="3"/>
      <c r="G967" s="3"/>
      <c r="H967" s="3"/>
      <c r="I967" s="3"/>
    </row>
    <row r="968" spans="1:9" ht="42.75" hidden="1" customHeight="1">
      <c r="A968" s="29"/>
      <c r="B968" s="47"/>
      <c r="C968" s="110"/>
      <c r="D968" s="109"/>
      <c r="E968" s="109"/>
      <c r="F968" s="3"/>
      <c r="G968" s="3"/>
      <c r="H968" s="3"/>
      <c r="I968" s="3"/>
    </row>
    <row r="969" spans="1:9" ht="42.75" hidden="1" customHeight="1">
      <c r="A969" s="29"/>
      <c r="B969" s="47"/>
      <c r="C969" s="110"/>
      <c r="D969" s="109"/>
      <c r="E969" s="109"/>
      <c r="F969" s="3"/>
      <c r="G969" s="3"/>
      <c r="H969" s="3"/>
      <c r="I969" s="3"/>
    </row>
    <row r="970" spans="1:9" ht="42.75" hidden="1" customHeight="1">
      <c r="A970" s="29"/>
      <c r="B970" s="47"/>
      <c r="C970" s="110"/>
      <c r="D970" s="109"/>
      <c r="E970" s="109"/>
      <c r="F970" s="3"/>
      <c r="G970" s="3"/>
      <c r="H970" s="3"/>
      <c r="I970" s="3"/>
    </row>
    <row r="971" spans="1:9" ht="42.75" hidden="1" customHeight="1">
      <c r="A971" s="29"/>
      <c r="B971" s="47"/>
      <c r="C971" s="110"/>
      <c r="D971" s="109"/>
      <c r="E971" s="109"/>
      <c r="F971" s="3"/>
      <c r="G971" s="3"/>
      <c r="H971" s="3"/>
      <c r="I971" s="3"/>
    </row>
    <row r="972" spans="1:9" ht="42.75" hidden="1" customHeight="1">
      <c r="A972" s="29"/>
      <c r="B972" s="47"/>
      <c r="C972" s="110"/>
      <c r="D972" s="109"/>
      <c r="E972" s="109"/>
      <c r="F972" s="3"/>
      <c r="G972" s="3"/>
      <c r="H972" s="3"/>
      <c r="I972" s="3"/>
    </row>
    <row r="973" spans="1:9" ht="42.75" hidden="1" customHeight="1">
      <c r="A973" s="29"/>
      <c r="B973" s="47"/>
      <c r="C973" s="110"/>
      <c r="D973" s="109"/>
      <c r="E973" s="109"/>
      <c r="F973" s="3"/>
      <c r="G973" s="3"/>
      <c r="H973" s="3"/>
      <c r="I973" s="3"/>
    </row>
    <row r="974" spans="1:9" ht="42.75" hidden="1" customHeight="1">
      <c r="A974" s="29"/>
      <c r="B974" s="47"/>
      <c r="C974" s="110"/>
      <c r="D974" s="109"/>
      <c r="E974" s="109"/>
      <c r="F974" s="3"/>
      <c r="G974" s="3"/>
      <c r="H974" s="3"/>
      <c r="I974" s="3"/>
    </row>
    <row r="975" spans="1:9" ht="42.75" hidden="1" customHeight="1">
      <c r="A975" s="29"/>
      <c r="B975" s="47"/>
      <c r="C975" s="110"/>
      <c r="D975" s="109"/>
      <c r="E975" s="109"/>
      <c r="F975" s="3"/>
      <c r="G975" s="3"/>
      <c r="H975" s="3"/>
      <c r="I975" s="3"/>
    </row>
    <row r="976" spans="1:9" ht="42.75" hidden="1" customHeight="1">
      <c r="A976" s="29"/>
      <c r="B976" s="47"/>
      <c r="C976" s="110"/>
      <c r="D976" s="109"/>
      <c r="E976" s="109"/>
      <c r="F976" s="3"/>
      <c r="G976" s="3"/>
      <c r="H976" s="3"/>
      <c r="I976" s="3"/>
    </row>
    <row r="977" spans="1:9" ht="42.75" hidden="1" customHeight="1">
      <c r="A977" s="29"/>
      <c r="B977" s="47"/>
      <c r="C977" s="110"/>
      <c r="D977" s="109"/>
      <c r="E977" s="109"/>
      <c r="F977" s="3"/>
      <c r="G977" s="3"/>
      <c r="H977" s="3"/>
      <c r="I977" s="3"/>
    </row>
    <row r="978" spans="1:9" ht="42.75" hidden="1" customHeight="1">
      <c r="A978" s="29"/>
      <c r="B978" s="47"/>
      <c r="C978" s="110"/>
      <c r="D978" s="109"/>
      <c r="E978" s="109"/>
      <c r="F978" s="3"/>
      <c r="G978" s="3"/>
      <c r="H978" s="3"/>
      <c r="I978" s="3"/>
    </row>
    <row r="979" spans="1:9" ht="42.75" hidden="1" customHeight="1">
      <c r="A979" s="29"/>
      <c r="B979" s="47"/>
      <c r="C979" s="110"/>
      <c r="D979" s="109"/>
      <c r="E979" s="109"/>
      <c r="F979" s="3"/>
      <c r="G979" s="3"/>
      <c r="H979" s="3"/>
      <c r="I979" s="3"/>
    </row>
    <row r="980" spans="1:9" ht="42.75" hidden="1" customHeight="1">
      <c r="A980" s="29"/>
      <c r="B980" s="47"/>
      <c r="C980" s="110"/>
      <c r="D980" s="109"/>
      <c r="E980" s="109"/>
      <c r="F980" s="3"/>
      <c r="G980" s="3"/>
      <c r="H980" s="3"/>
      <c r="I980" s="3"/>
    </row>
    <row r="981" spans="1:9" ht="42.75" hidden="1" customHeight="1">
      <c r="A981" s="29"/>
      <c r="B981" s="47"/>
      <c r="C981" s="110"/>
      <c r="D981" s="109"/>
      <c r="E981" s="109"/>
      <c r="F981" s="3"/>
      <c r="G981" s="3"/>
      <c r="H981" s="3"/>
      <c r="I981" s="3"/>
    </row>
    <row r="982" spans="1:9" ht="42.75" hidden="1" customHeight="1">
      <c r="A982" s="29"/>
      <c r="B982" s="47"/>
      <c r="C982" s="110"/>
      <c r="D982" s="109"/>
      <c r="E982" s="109"/>
      <c r="F982" s="3"/>
      <c r="G982" s="3"/>
      <c r="H982" s="3"/>
      <c r="I982" s="3"/>
    </row>
    <row r="983" spans="1:9" ht="42.75" hidden="1" customHeight="1">
      <c r="A983" s="29"/>
      <c r="B983" s="47"/>
      <c r="C983" s="110"/>
      <c r="D983" s="109"/>
      <c r="E983" s="109"/>
      <c r="F983" s="3"/>
      <c r="G983" s="3"/>
      <c r="H983" s="3"/>
      <c r="I983" s="3"/>
    </row>
    <row r="984" spans="1:9" ht="42.75" hidden="1" customHeight="1">
      <c r="A984" s="29"/>
      <c r="B984" s="47"/>
      <c r="C984" s="110"/>
      <c r="D984" s="109"/>
      <c r="E984" s="109"/>
      <c r="F984" s="3"/>
      <c r="G984" s="3"/>
      <c r="H984" s="3"/>
      <c r="I984" s="3"/>
    </row>
    <row r="985" spans="1:9" ht="42.75" hidden="1" customHeight="1">
      <c r="A985" s="29"/>
      <c r="B985" s="47"/>
      <c r="C985" s="110"/>
      <c r="D985" s="109"/>
      <c r="E985" s="109"/>
      <c r="F985" s="3"/>
      <c r="G985" s="3"/>
      <c r="H985" s="3"/>
      <c r="I985" s="3"/>
    </row>
    <row r="986" spans="1:9" ht="42.75" hidden="1" customHeight="1">
      <c r="A986" s="29"/>
      <c r="B986" s="47"/>
      <c r="C986" s="110"/>
      <c r="D986" s="109"/>
      <c r="E986" s="109"/>
      <c r="F986" s="3"/>
      <c r="G986" s="3"/>
      <c r="H986" s="3"/>
      <c r="I986" s="3"/>
    </row>
    <row r="987" spans="1:9" ht="42.75" hidden="1" customHeight="1">
      <c r="A987" s="29"/>
      <c r="B987" s="47"/>
      <c r="C987" s="110"/>
      <c r="D987" s="109"/>
      <c r="E987" s="109"/>
      <c r="F987" s="3"/>
      <c r="G987" s="3"/>
      <c r="H987" s="3"/>
      <c r="I987" s="3"/>
    </row>
    <row r="988" spans="1:9" ht="42.75" hidden="1" customHeight="1">
      <c r="A988" s="29"/>
      <c r="B988" s="47"/>
      <c r="C988" s="110"/>
      <c r="D988" s="109"/>
      <c r="E988" s="109"/>
      <c r="F988" s="3"/>
      <c r="G988" s="3"/>
      <c r="H988" s="3"/>
      <c r="I988" s="3"/>
    </row>
    <row r="989" spans="1:9" ht="42.75" hidden="1" customHeight="1">
      <c r="A989" s="29"/>
      <c r="B989" s="47"/>
      <c r="C989" s="110"/>
      <c r="D989" s="109"/>
      <c r="E989" s="109"/>
      <c r="F989" s="3"/>
      <c r="G989" s="3"/>
      <c r="H989" s="3"/>
      <c r="I989" s="3"/>
    </row>
    <row r="990" spans="1:9" ht="36" customHeight="1">
      <c r="A990" s="29"/>
      <c r="B990" s="24" t="s">
        <v>206</v>
      </c>
      <c r="C990" s="110">
        <v>72</v>
      </c>
      <c r="D990" s="109"/>
      <c r="E990" s="109"/>
      <c r="F990" s="3"/>
      <c r="G990" s="3"/>
      <c r="H990" s="3"/>
      <c r="I990" s="3"/>
    </row>
    <row r="991" spans="1:9" ht="69.75" hidden="1" customHeight="1">
      <c r="A991" s="4"/>
      <c r="B991" s="74"/>
      <c r="C991" s="110"/>
      <c r="D991" s="105"/>
      <c r="E991" s="105"/>
      <c r="F991" s="3"/>
      <c r="G991" s="3"/>
      <c r="H991" s="3"/>
      <c r="I991" s="3"/>
    </row>
    <row r="992" spans="1:9" ht="36" hidden="1" customHeight="1">
      <c r="A992" s="4"/>
      <c r="B992" s="24"/>
      <c r="C992" s="110"/>
      <c r="D992" s="105"/>
      <c r="E992" s="105"/>
      <c r="F992" s="3"/>
      <c r="G992" s="3"/>
      <c r="H992" s="3"/>
      <c r="I992" s="3"/>
    </row>
    <row r="993" spans="1:9" ht="50.25" hidden="1" customHeight="1">
      <c r="A993" s="4"/>
      <c r="B993" s="47"/>
      <c r="C993" s="110"/>
      <c r="D993" s="105"/>
      <c r="E993" s="105"/>
      <c r="F993" s="3"/>
      <c r="G993" s="3"/>
      <c r="H993" s="3"/>
      <c r="I993" s="3"/>
    </row>
    <row r="994" spans="1:9" ht="36" hidden="1" customHeight="1">
      <c r="A994" s="4"/>
      <c r="B994" s="24"/>
      <c r="C994" s="110"/>
      <c r="D994" s="105"/>
      <c r="E994" s="105"/>
      <c r="F994" s="3"/>
      <c r="G994" s="3"/>
      <c r="H994" s="3"/>
      <c r="I994" s="3"/>
    </row>
    <row r="995" spans="1:9" ht="36" hidden="1" customHeight="1">
      <c r="A995" s="4"/>
      <c r="B995" s="24"/>
      <c r="C995" s="110"/>
      <c r="D995" s="105"/>
      <c r="E995" s="105"/>
      <c r="F995" s="3"/>
      <c r="G995" s="3"/>
      <c r="H995" s="3"/>
      <c r="I995" s="3"/>
    </row>
    <row r="996" spans="1:9" ht="77.25" hidden="1" customHeight="1">
      <c r="A996" s="4"/>
      <c r="B996" s="24"/>
      <c r="C996" s="110"/>
      <c r="D996" s="105"/>
      <c r="E996" s="105"/>
      <c r="F996" s="3"/>
      <c r="G996" s="3"/>
      <c r="H996" s="3"/>
      <c r="I996" s="3"/>
    </row>
    <row r="997" spans="1:9" ht="36" hidden="1" customHeight="1">
      <c r="A997" s="4"/>
      <c r="B997" s="24"/>
      <c r="C997" s="110"/>
      <c r="D997" s="105"/>
      <c r="E997" s="105"/>
      <c r="F997" s="3"/>
      <c r="G997" s="3"/>
      <c r="H997" s="3"/>
      <c r="I997" s="3"/>
    </row>
    <row r="998" spans="1:9" ht="36" hidden="1" customHeight="1">
      <c r="A998" s="4"/>
      <c r="B998" s="24"/>
      <c r="C998" s="110"/>
      <c r="D998" s="105"/>
      <c r="E998" s="105"/>
      <c r="F998" s="3"/>
      <c r="G998" s="3"/>
      <c r="H998" s="3"/>
      <c r="I998" s="3"/>
    </row>
    <row r="999" spans="1:9" ht="36" hidden="1" customHeight="1">
      <c r="A999" s="4"/>
      <c r="B999" s="24"/>
      <c r="C999" s="110"/>
      <c r="D999" s="105"/>
      <c r="E999" s="105"/>
      <c r="F999" s="3"/>
      <c r="G999" s="3"/>
      <c r="H999" s="3"/>
      <c r="I999" s="3"/>
    </row>
    <row r="1000" spans="1:9" ht="36" hidden="1" customHeight="1">
      <c r="A1000" s="4"/>
      <c r="B1000" s="24"/>
      <c r="C1000" s="110"/>
      <c r="D1000" s="105"/>
      <c r="E1000" s="105"/>
      <c r="F1000" s="3"/>
      <c r="G1000" s="3"/>
      <c r="H1000" s="3"/>
      <c r="I1000" s="3"/>
    </row>
    <row r="1001" spans="1:9" ht="20.25" hidden="1" customHeight="1">
      <c r="A1001" s="4"/>
      <c r="B1001" s="46" t="s">
        <v>59</v>
      </c>
      <c r="C1001" s="111">
        <f>C1007+C1006+C1005+C1004+C1003+C1002+C1008+C1009+C1010+C1011</f>
        <v>0</v>
      </c>
      <c r="D1001" s="111">
        <f>D1007+D1006+D1005+D1004+D1003+D1002</f>
        <v>0</v>
      </c>
      <c r="E1001" s="111">
        <f>E1007+E1006+E1005+E1004+E1003+E1002</f>
        <v>0</v>
      </c>
      <c r="F1001" s="3"/>
      <c r="G1001" s="3"/>
      <c r="H1001" s="3"/>
      <c r="I1001" s="3"/>
    </row>
    <row r="1002" spans="1:9" ht="30.75" hidden="1" customHeight="1">
      <c r="A1002" s="29"/>
      <c r="B1002" s="47"/>
      <c r="C1002" s="110"/>
      <c r="D1002" s="109"/>
      <c r="E1002" s="109"/>
      <c r="F1002" s="3"/>
      <c r="G1002" s="3"/>
      <c r="H1002" s="3"/>
      <c r="I1002" s="3"/>
    </row>
    <row r="1003" spans="1:9" ht="30.75" hidden="1" customHeight="1">
      <c r="A1003" s="4"/>
      <c r="B1003" s="47"/>
      <c r="C1003" s="110"/>
      <c r="D1003" s="105"/>
      <c r="E1003" s="105"/>
      <c r="F1003" s="3"/>
      <c r="G1003" s="3"/>
      <c r="H1003" s="3"/>
      <c r="I1003" s="3"/>
    </row>
    <row r="1004" spans="1:9" ht="31.5" hidden="1" customHeight="1">
      <c r="A1004" s="4"/>
      <c r="B1004" s="47"/>
      <c r="C1004" s="110"/>
      <c r="D1004" s="105"/>
      <c r="E1004" s="105"/>
      <c r="F1004" s="3"/>
      <c r="G1004" s="3"/>
      <c r="H1004" s="3"/>
      <c r="I1004" s="3"/>
    </row>
    <row r="1005" spans="1:9" ht="41.25" hidden="1" customHeight="1">
      <c r="A1005" s="4"/>
      <c r="B1005" s="47"/>
      <c r="C1005" s="110"/>
      <c r="D1005" s="105"/>
      <c r="E1005" s="105"/>
      <c r="F1005" s="3"/>
      <c r="G1005" s="3"/>
      <c r="H1005" s="3"/>
      <c r="I1005" s="3"/>
    </row>
    <row r="1006" spans="1:9" ht="40.5" hidden="1" customHeight="1">
      <c r="A1006" s="4"/>
      <c r="B1006" s="24"/>
      <c r="C1006" s="110"/>
      <c r="D1006" s="105"/>
      <c r="E1006" s="105"/>
      <c r="F1006" s="3"/>
      <c r="G1006" s="3"/>
      <c r="H1006" s="3"/>
      <c r="I1006" s="3"/>
    </row>
    <row r="1007" spans="1:9" ht="36" hidden="1" customHeight="1">
      <c r="A1007" s="4"/>
      <c r="B1007" s="16"/>
      <c r="C1007" s="110"/>
      <c r="D1007" s="105"/>
      <c r="E1007" s="105"/>
      <c r="F1007" s="3"/>
      <c r="G1007" s="3"/>
      <c r="H1007" s="3"/>
      <c r="I1007" s="3"/>
    </row>
    <row r="1008" spans="1:9" ht="49.5" hidden="1" customHeight="1">
      <c r="A1008" s="4"/>
      <c r="B1008" s="16"/>
      <c r="C1008" s="110"/>
      <c r="D1008" s="105"/>
      <c r="E1008" s="105"/>
      <c r="F1008" s="3"/>
      <c r="G1008" s="3"/>
      <c r="H1008" s="3"/>
      <c r="I1008" s="3"/>
    </row>
    <row r="1009" spans="1:9" ht="53.25" hidden="1" customHeight="1">
      <c r="A1009" s="4"/>
      <c r="B1009" s="16"/>
      <c r="C1009" s="110"/>
      <c r="D1009" s="105"/>
      <c r="E1009" s="105"/>
      <c r="F1009" s="3"/>
      <c r="G1009" s="3"/>
      <c r="H1009" s="3"/>
      <c r="I1009" s="3"/>
    </row>
    <row r="1010" spans="1:9" ht="20.25" hidden="1" customHeight="1">
      <c r="A1010" s="4"/>
      <c r="B1010" s="16"/>
      <c r="C1010" s="110"/>
      <c r="D1010" s="105"/>
      <c r="E1010" s="105"/>
      <c r="F1010" s="3"/>
      <c r="G1010" s="3"/>
      <c r="H1010" s="3"/>
      <c r="I1010" s="3"/>
    </row>
    <row r="1011" spans="1:9" ht="20.25" hidden="1" customHeight="1">
      <c r="A1011" s="4"/>
      <c r="B1011" s="16"/>
      <c r="C1011" s="110"/>
      <c r="D1011" s="105"/>
      <c r="E1011" s="105"/>
      <c r="F1011" s="3"/>
      <c r="G1011" s="3"/>
      <c r="H1011" s="3"/>
      <c r="I1011" s="3"/>
    </row>
    <row r="1012" spans="1:9" ht="20.25" hidden="1" customHeight="1">
      <c r="A1012" s="4"/>
      <c r="B1012" s="46" t="s">
        <v>124</v>
      </c>
      <c r="C1012" s="111">
        <f>C1013</f>
        <v>0</v>
      </c>
      <c r="D1012" s="111">
        <f t="shared" ref="D1012:E1012" si="55">D1013</f>
        <v>0</v>
      </c>
      <c r="E1012" s="111">
        <f t="shared" si="55"/>
        <v>0</v>
      </c>
      <c r="F1012" s="3"/>
      <c r="G1012" s="3"/>
      <c r="H1012" s="3"/>
      <c r="I1012" s="3"/>
    </row>
    <row r="1013" spans="1:9" ht="20.25" hidden="1" customHeight="1">
      <c r="A1013" s="29"/>
      <c r="B1013" s="47"/>
      <c r="C1013" s="110"/>
      <c r="D1013" s="109"/>
      <c r="E1013" s="109"/>
      <c r="F1013" s="3"/>
      <c r="G1013" s="3"/>
      <c r="H1013" s="3"/>
      <c r="I1013" s="3"/>
    </row>
    <row r="1014" spans="1:9" ht="20.25" customHeight="1">
      <c r="A1014" s="4"/>
      <c r="B1014" s="46" t="s">
        <v>30</v>
      </c>
      <c r="C1014" s="111">
        <f>C1015</f>
        <v>18</v>
      </c>
      <c r="D1014" s="111">
        <f t="shared" ref="D1014:E1014" si="56">D1015</f>
        <v>0</v>
      </c>
      <c r="E1014" s="111">
        <f t="shared" si="56"/>
        <v>0</v>
      </c>
      <c r="F1014" s="3"/>
      <c r="G1014" s="3"/>
      <c r="H1014" s="3"/>
      <c r="I1014" s="3"/>
    </row>
    <row r="1015" spans="1:9" ht="33" customHeight="1">
      <c r="A1015" s="29"/>
      <c r="B1015" s="47" t="s">
        <v>207</v>
      </c>
      <c r="C1015" s="110">
        <v>18</v>
      </c>
      <c r="D1015" s="109"/>
      <c r="E1015" s="109"/>
      <c r="F1015" s="3"/>
      <c r="G1015" s="3"/>
      <c r="H1015" s="3"/>
      <c r="I1015" s="3"/>
    </row>
    <row r="1016" spans="1:9" ht="20.25" hidden="1" customHeight="1">
      <c r="A1016" s="4"/>
      <c r="B1016" s="16"/>
      <c r="C1016" s="110"/>
      <c r="D1016" s="105"/>
      <c r="E1016" s="105"/>
      <c r="F1016" s="3"/>
      <c r="G1016" s="3"/>
      <c r="H1016" s="3"/>
      <c r="I1016" s="3"/>
    </row>
    <row r="1017" spans="1:9" ht="20.25" hidden="1" customHeight="1">
      <c r="A1017" s="4"/>
      <c r="B1017" s="16"/>
      <c r="C1017" s="110"/>
      <c r="D1017" s="105"/>
      <c r="E1017" s="105"/>
      <c r="F1017" s="3"/>
      <c r="G1017" s="3"/>
      <c r="H1017" s="3"/>
      <c r="I1017" s="3"/>
    </row>
    <row r="1018" spans="1:9" ht="20.25" hidden="1" customHeight="1">
      <c r="A1018" s="4"/>
      <c r="B1018" s="46" t="s">
        <v>36</v>
      </c>
      <c r="C1018" s="111">
        <f>C1019</f>
        <v>0</v>
      </c>
      <c r="D1018" s="111">
        <f>D1019</f>
        <v>0</v>
      </c>
      <c r="E1018" s="111">
        <f>E1019</f>
        <v>0</v>
      </c>
      <c r="F1018" s="3"/>
      <c r="G1018" s="3"/>
      <c r="H1018" s="3"/>
      <c r="I1018" s="3"/>
    </row>
    <row r="1019" spans="1:9" ht="20.25" hidden="1" customHeight="1">
      <c r="A1019" s="29"/>
      <c r="B1019" s="24"/>
      <c r="C1019" s="110"/>
      <c r="D1019" s="105"/>
      <c r="E1019" s="105"/>
      <c r="F1019" s="3"/>
      <c r="G1019" s="3"/>
      <c r="H1019" s="3"/>
      <c r="I1019" s="3"/>
    </row>
    <row r="1020" spans="1:9" ht="20.25" hidden="1" customHeight="1">
      <c r="A1020" s="4"/>
      <c r="B1020" s="46" t="s">
        <v>26</v>
      </c>
      <c r="C1020" s="159">
        <f>SUM(C1021:C1032)</f>
        <v>0</v>
      </c>
      <c r="D1020" s="111">
        <f>SUM(D1021:D1032)</f>
        <v>0</v>
      </c>
      <c r="E1020" s="111">
        <f>SUM(E1021:E1032)</f>
        <v>0</v>
      </c>
      <c r="F1020" s="3"/>
      <c r="G1020" s="3"/>
      <c r="H1020" s="3"/>
      <c r="I1020" s="3"/>
    </row>
    <row r="1021" spans="1:9" ht="20.25" hidden="1" customHeight="1">
      <c r="A1021" s="4"/>
      <c r="B1021" s="93"/>
      <c r="C1021" s="108"/>
      <c r="D1021" s="105"/>
      <c r="E1021" s="105"/>
      <c r="F1021" s="3"/>
      <c r="G1021" s="3"/>
      <c r="H1021" s="3"/>
      <c r="I1021" s="3"/>
    </row>
    <row r="1022" spans="1:9" ht="20.25" hidden="1" customHeight="1">
      <c r="A1022" s="4"/>
      <c r="B1022" s="93"/>
      <c r="C1022" s="116"/>
      <c r="D1022" s="105"/>
      <c r="E1022" s="105"/>
      <c r="F1022" s="3"/>
      <c r="G1022" s="3"/>
      <c r="H1022" s="3"/>
      <c r="I1022" s="3"/>
    </row>
    <row r="1023" spans="1:9" ht="20.25" hidden="1" customHeight="1">
      <c r="A1023" s="4"/>
      <c r="B1023" s="93"/>
      <c r="C1023" s="116"/>
      <c r="D1023" s="105"/>
      <c r="E1023" s="105"/>
      <c r="F1023" s="3"/>
      <c r="G1023" s="3"/>
      <c r="H1023" s="3"/>
      <c r="I1023" s="3"/>
    </row>
    <row r="1024" spans="1:9" ht="20.25" hidden="1" customHeight="1">
      <c r="A1024" s="4"/>
      <c r="B1024" s="93"/>
      <c r="C1024" s="116"/>
      <c r="D1024" s="105"/>
      <c r="E1024" s="105"/>
      <c r="F1024" s="3"/>
      <c r="G1024" s="3"/>
      <c r="H1024" s="3"/>
      <c r="I1024" s="3"/>
    </row>
    <row r="1025" spans="1:9" ht="20.25" hidden="1" customHeight="1">
      <c r="A1025" s="4"/>
      <c r="B1025" s="93"/>
      <c r="C1025" s="116"/>
      <c r="D1025" s="110"/>
      <c r="E1025" s="110"/>
      <c r="F1025" s="3"/>
      <c r="G1025" s="3"/>
      <c r="H1025" s="3"/>
      <c r="I1025" s="3"/>
    </row>
    <row r="1026" spans="1:9" ht="20.25" hidden="1" customHeight="1">
      <c r="A1026" s="4"/>
      <c r="B1026" s="93"/>
      <c r="C1026" s="116"/>
      <c r="D1026" s="105"/>
      <c r="E1026" s="105"/>
      <c r="F1026" s="3"/>
      <c r="G1026" s="3"/>
      <c r="H1026" s="3"/>
      <c r="I1026" s="3"/>
    </row>
    <row r="1027" spans="1:9" ht="20.25" hidden="1" customHeight="1">
      <c r="A1027" s="4"/>
      <c r="B1027" s="93"/>
      <c r="C1027" s="116"/>
      <c r="D1027" s="105"/>
      <c r="E1027" s="105"/>
      <c r="F1027" s="3"/>
      <c r="G1027" s="3"/>
      <c r="H1027" s="3"/>
      <c r="I1027" s="3"/>
    </row>
    <row r="1028" spans="1:9" ht="20.25" hidden="1" customHeight="1">
      <c r="A1028" s="4"/>
      <c r="B1028" s="93"/>
      <c r="C1028" s="116"/>
      <c r="D1028" s="105"/>
      <c r="E1028" s="105"/>
      <c r="F1028" s="3"/>
      <c r="G1028" s="3"/>
      <c r="H1028" s="3"/>
      <c r="I1028" s="3"/>
    </row>
    <row r="1029" spans="1:9" ht="20.25" hidden="1" customHeight="1">
      <c r="A1029" s="4"/>
      <c r="B1029" s="93"/>
      <c r="C1029" s="116"/>
      <c r="D1029" s="105"/>
      <c r="E1029" s="105"/>
      <c r="F1029" s="3"/>
      <c r="G1029" s="3"/>
      <c r="H1029" s="3"/>
      <c r="I1029" s="3"/>
    </row>
    <row r="1030" spans="1:9" ht="20.25" hidden="1" customHeight="1">
      <c r="A1030" s="4"/>
      <c r="B1030" s="93"/>
      <c r="C1030" s="116"/>
      <c r="D1030" s="105"/>
      <c r="E1030" s="105"/>
      <c r="F1030" s="3"/>
      <c r="G1030" s="3"/>
      <c r="H1030" s="3"/>
      <c r="I1030" s="3"/>
    </row>
    <row r="1031" spans="1:9" ht="20.25" hidden="1" customHeight="1">
      <c r="A1031" s="4"/>
      <c r="B1031" s="93"/>
      <c r="C1031" s="116"/>
      <c r="D1031" s="105"/>
      <c r="E1031" s="105"/>
      <c r="F1031" s="3"/>
      <c r="G1031" s="3"/>
      <c r="H1031" s="3"/>
      <c r="I1031" s="3"/>
    </row>
    <row r="1032" spans="1:9" ht="20.25" hidden="1" customHeight="1">
      <c r="A1032" s="4"/>
      <c r="B1032" s="16"/>
      <c r="C1032" s="116"/>
      <c r="D1032" s="105"/>
      <c r="E1032" s="105"/>
      <c r="F1032" s="3"/>
      <c r="G1032" s="3"/>
      <c r="H1032" s="3"/>
      <c r="I1032" s="3"/>
    </row>
    <row r="1033" spans="1:9" ht="20.25" hidden="1" customHeight="1">
      <c r="A1033" s="4"/>
      <c r="B1033" s="46" t="s">
        <v>27</v>
      </c>
      <c r="C1033" s="159">
        <f>C1034+C1035</f>
        <v>0</v>
      </c>
      <c r="D1033" s="111">
        <f>D1034+D1035+D1036+D1037+D1038+D1039+D1040+D1041+D1042+D1043+D1044+D1045</f>
        <v>0</v>
      </c>
      <c r="E1033" s="111">
        <f>E1034+E1035+E1036+E1037+E1038+E1039+E1040+E1041+E1042+E1043+E1044+E1045</f>
        <v>0</v>
      </c>
      <c r="F1033" s="3"/>
      <c r="G1033" s="3"/>
      <c r="H1033" s="3"/>
      <c r="I1033" s="3"/>
    </row>
    <row r="1034" spans="1:9" ht="20.25" hidden="1" customHeight="1">
      <c r="A1034" s="4"/>
      <c r="B1034" s="93"/>
      <c r="C1034" s="116"/>
      <c r="D1034" s="105"/>
      <c r="E1034" s="105"/>
      <c r="F1034" s="3"/>
      <c r="G1034" s="3"/>
      <c r="H1034" s="3"/>
      <c r="I1034" s="3"/>
    </row>
    <row r="1035" spans="1:9" ht="20.25" hidden="1" customHeight="1">
      <c r="A1035" s="4"/>
      <c r="B1035" s="93"/>
      <c r="C1035" s="116"/>
      <c r="D1035" s="105"/>
      <c r="E1035" s="105"/>
      <c r="F1035" s="3"/>
      <c r="G1035" s="3"/>
      <c r="H1035" s="3"/>
      <c r="I1035" s="3"/>
    </row>
    <row r="1036" spans="1:9" ht="20.25" hidden="1" customHeight="1">
      <c r="A1036" s="4"/>
      <c r="B1036" s="42"/>
      <c r="C1036" s="116"/>
      <c r="D1036" s="110"/>
      <c r="E1036" s="110"/>
      <c r="F1036" s="3"/>
      <c r="G1036" s="3"/>
      <c r="H1036" s="3"/>
      <c r="I1036" s="3"/>
    </row>
    <row r="1037" spans="1:9" ht="20.25" hidden="1" customHeight="1">
      <c r="A1037" s="4"/>
      <c r="B1037" s="42"/>
      <c r="C1037" s="116"/>
      <c r="D1037" s="110"/>
      <c r="E1037" s="110"/>
      <c r="F1037" s="3"/>
      <c r="G1037" s="3"/>
      <c r="H1037" s="3"/>
      <c r="I1037" s="3"/>
    </row>
    <row r="1038" spans="1:9" ht="20.25" hidden="1" customHeight="1">
      <c r="A1038" s="4"/>
      <c r="B1038" s="16"/>
      <c r="C1038" s="116"/>
      <c r="D1038" s="110"/>
      <c r="E1038" s="110"/>
      <c r="F1038" s="3"/>
      <c r="G1038" s="3"/>
      <c r="H1038" s="3"/>
      <c r="I1038" s="3"/>
    </row>
    <row r="1039" spans="1:9" ht="20.25" hidden="1" customHeight="1">
      <c r="A1039" s="4"/>
      <c r="B1039" s="16"/>
      <c r="C1039" s="116"/>
      <c r="D1039" s="105"/>
      <c r="E1039" s="105"/>
      <c r="F1039" s="3"/>
      <c r="G1039" s="3"/>
      <c r="H1039" s="3"/>
      <c r="I1039" s="3"/>
    </row>
    <row r="1040" spans="1:9" ht="20.25" hidden="1" customHeight="1">
      <c r="A1040" s="4"/>
      <c r="B1040" s="16"/>
      <c r="C1040" s="116"/>
      <c r="D1040" s="110"/>
      <c r="E1040" s="110"/>
      <c r="F1040" s="3"/>
      <c r="G1040" s="3"/>
      <c r="H1040" s="3"/>
      <c r="I1040" s="3"/>
    </row>
    <row r="1041" spans="1:9" ht="20.25" hidden="1" customHeight="1">
      <c r="A1041" s="4"/>
      <c r="B1041" s="16"/>
      <c r="C1041" s="116"/>
      <c r="D1041" s="105"/>
      <c r="E1041" s="105"/>
      <c r="F1041" s="3"/>
      <c r="G1041" s="3"/>
      <c r="H1041" s="3"/>
      <c r="I1041" s="3"/>
    </row>
    <row r="1042" spans="1:9" ht="20.25" hidden="1" customHeight="1">
      <c r="A1042" s="4"/>
      <c r="B1042" s="16"/>
      <c r="C1042" s="116"/>
      <c r="D1042" s="105"/>
      <c r="E1042" s="105"/>
      <c r="F1042" s="3"/>
      <c r="G1042" s="3"/>
      <c r="H1042" s="3"/>
      <c r="I1042" s="3"/>
    </row>
    <row r="1043" spans="1:9" ht="20.25" hidden="1" customHeight="1">
      <c r="A1043" s="4"/>
      <c r="B1043" s="16"/>
      <c r="C1043" s="116"/>
      <c r="D1043" s="105"/>
      <c r="E1043" s="105"/>
      <c r="F1043" s="3"/>
      <c r="G1043" s="3"/>
      <c r="H1043" s="3"/>
      <c r="I1043" s="3"/>
    </row>
    <row r="1044" spans="1:9" ht="20.25" hidden="1" customHeight="1">
      <c r="A1044" s="4"/>
      <c r="B1044" s="16"/>
      <c r="C1044" s="116"/>
      <c r="D1044" s="105"/>
      <c r="E1044" s="105"/>
      <c r="F1044" s="3"/>
      <c r="G1044" s="3"/>
      <c r="H1044" s="3"/>
      <c r="I1044" s="3"/>
    </row>
    <row r="1045" spans="1:9" ht="20.25" hidden="1" customHeight="1">
      <c r="A1045" s="4"/>
      <c r="B1045" s="16"/>
      <c r="C1045" s="116"/>
      <c r="D1045" s="105"/>
      <c r="E1045" s="105"/>
      <c r="F1045" s="3"/>
      <c r="G1045" s="3"/>
      <c r="H1045" s="3"/>
      <c r="I1045" s="3"/>
    </row>
    <row r="1046" spans="1:9" ht="20.25" hidden="1" customHeight="1">
      <c r="A1046" s="4"/>
      <c r="B1046" s="46" t="s">
        <v>53</v>
      </c>
      <c r="C1046" s="159">
        <f>C1047+C1048+C1049+C1050+C1051+C1052+C1053</f>
        <v>0</v>
      </c>
      <c r="D1046" s="111">
        <f>D1047+D1048+D1049+D1050+D1051+D1052+D1053</f>
        <v>0</v>
      </c>
      <c r="E1046" s="111">
        <f>E1047+E1048+E1049+E1050+E1051+E1052+E1053</f>
        <v>0</v>
      </c>
      <c r="F1046" s="3"/>
      <c r="G1046" s="3"/>
      <c r="H1046" s="3"/>
      <c r="I1046" s="3"/>
    </row>
    <row r="1047" spans="1:9" ht="20.25" hidden="1" customHeight="1">
      <c r="A1047" s="4"/>
      <c r="B1047" s="93"/>
      <c r="C1047" s="108"/>
      <c r="D1047" s="105"/>
      <c r="E1047" s="105"/>
      <c r="F1047" s="3"/>
      <c r="G1047" s="3"/>
      <c r="H1047" s="3"/>
      <c r="I1047" s="3"/>
    </row>
    <row r="1048" spans="1:9" ht="20.25" hidden="1" customHeight="1">
      <c r="A1048" s="4"/>
      <c r="B1048" s="93"/>
      <c r="C1048" s="116"/>
      <c r="D1048" s="105"/>
      <c r="E1048" s="105"/>
      <c r="F1048" s="3"/>
      <c r="G1048" s="3"/>
      <c r="H1048" s="3"/>
      <c r="I1048" s="3"/>
    </row>
    <row r="1049" spans="1:9" ht="20.25" hidden="1" customHeight="1">
      <c r="A1049" s="4"/>
      <c r="B1049" s="16"/>
      <c r="C1049" s="110"/>
      <c r="D1049" s="105"/>
      <c r="E1049" s="105"/>
      <c r="F1049" s="3"/>
      <c r="G1049" s="3"/>
      <c r="H1049" s="3"/>
      <c r="I1049" s="3"/>
    </row>
    <row r="1050" spans="1:9" ht="20.25" hidden="1" customHeight="1">
      <c r="A1050" s="4"/>
      <c r="B1050" s="16"/>
      <c r="C1050" s="110"/>
      <c r="D1050" s="105"/>
      <c r="E1050" s="105"/>
      <c r="F1050" s="3"/>
      <c r="G1050" s="3"/>
      <c r="H1050" s="3"/>
      <c r="I1050" s="3"/>
    </row>
    <row r="1051" spans="1:9" ht="20.25" hidden="1" customHeight="1">
      <c r="A1051" s="4"/>
      <c r="B1051" s="16"/>
      <c r="C1051" s="110"/>
      <c r="D1051" s="105"/>
      <c r="E1051" s="105"/>
      <c r="F1051" s="3"/>
      <c r="G1051" s="3"/>
      <c r="H1051" s="3"/>
      <c r="I1051" s="3"/>
    </row>
    <row r="1052" spans="1:9" ht="20.25" hidden="1" customHeight="1">
      <c r="A1052" s="4"/>
      <c r="B1052" s="16"/>
      <c r="C1052" s="110"/>
      <c r="D1052" s="105"/>
      <c r="E1052" s="105"/>
      <c r="F1052" s="3"/>
      <c r="G1052" s="3"/>
      <c r="H1052" s="3"/>
      <c r="I1052" s="3"/>
    </row>
    <row r="1053" spans="1:9" ht="20.25" hidden="1" customHeight="1">
      <c r="A1053" s="4"/>
      <c r="B1053" s="16"/>
      <c r="C1053" s="110"/>
      <c r="D1053" s="105"/>
      <c r="E1053" s="105"/>
      <c r="F1053" s="3"/>
      <c r="G1053" s="3"/>
      <c r="H1053" s="3"/>
      <c r="I1053" s="3"/>
    </row>
    <row r="1054" spans="1:9" ht="20.25" hidden="1" customHeight="1">
      <c r="A1054" s="4"/>
      <c r="B1054" s="46" t="s">
        <v>67</v>
      </c>
      <c r="C1054" s="110">
        <f>C1055</f>
        <v>0</v>
      </c>
      <c r="D1054" s="105"/>
      <c r="E1054" s="105"/>
      <c r="F1054" s="3"/>
      <c r="G1054" s="3"/>
      <c r="H1054" s="3"/>
      <c r="I1054" s="3"/>
    </row>
    <row r="1055" spans="1:9" ht="20.25" hidden="1" customHeight="1">
      <c r="A1055" s="4"/>
      <c r="B1055" s="16"/>
      <c r="C1055" s="110"/>
      <c r="D1055" s="105"/>
      <c r="E1055" s="105"/>
      <c r="F1055" s="3"/>
      <c r="G1055" s="3"/>
      <c r="H1055" s="3"/>
      <c r="I1055" s="3"/>
    </row>
    <row r="1056" spans="1:9" ht="20.25" hidden="1" customHeight="1">
      <c r="A1056" s="4"/>
      <c r="B1056" s="16"/>
      <c r="C1056" s="110"/>
      <c r="D1056" s="105"/>
      <c r="E1056" s="105"/>
      <c r="F1056" s="3"/>
      <c r="G1056" s="3"/>
      <c r="H1056" s="3"/>
      <c r="I1056" s="3"/>
    </row>
    <row r="1057" spans="1:9" ht="20.25" customHeight="1">
      <c r="A1057" s="4"/>
      <c r="B1057" s="46" t="s">
        <v>78</v>
      </c>
      <c r="C1057" s="111">
        <f>C1058+C1059+C1060+C1061</f>
        <v>-22</v>
      </c>
      <c r="D1057" s="111">
        <f t="shared" ref="D1057:E1057" si="57">D1058+D1059+D1060+D1061</f>
        <v>-22</v>
      </c>
      <c r="E1057" s="111">
        <f t="shared" si="57"/>
        <v>-22.1</v>
      </c>
      <c r="F1057" s="3"/>
      <c r="G1057" s="3"/>
      <c r="H1057" s="3"/>
      <c r="I1057" s="3"/>
    </row>
    <row r="1058" spans="1:9" ht="20.25" customHeight="1">
      <c r="A1058" s="4"/>
      <c r="B1058" s="172" t="s">
        <v>251</v>
      </c>
      <c r="C1058" s="173">
        <v>-1</v>
      </c>
      <c r="D1058" s="173">
        <v>-1</v>
      </c>
      <c r="E1058" s="173">
        <v>-1.1000000000000001</v>
      </c>
      <c r="F1058" s="3"/>
      <c r="G1058" s="3"/>
      <c r="H1058" s="3"/>
      <c r="I1058" s="3"/>
    </row>
    <row r="1059" spans="1:9" ht="20.25" customHeight="1">
      <c r="A1059" s="4"/>
      <c r="B1059" s="172" t="s">
        <v>252</v>
      </c>
      <c r="C1059" s="173">
        <v>-3</v>
      </c>
      <c r="D1059" s="173">
        <v>-3</v>
      </c>
      <c r="E1059" s="173">
        <v>-3</v>
      </c>
      <c r="F1059" s="3"/>
      <c r="G1059" s="3"/>
      <c r="H1059" s="3"/>
      <c r="I1059" s="3"/>
    </row>
    <row r="1060" spans="1:9" ht="20.25" customHeight="1">
      <c r="A1060" s="4"/>
      <c r="B1060" s="172" t="s">
        <v>253</v>
      </c>
      <c r="C1060" s="173">
        <v>-18</v>
      </c>
      <c r="D1060" s="173">
        <v>-18</v>
      </c>
      <c r="E1060" s="173">
        <v>-18</v>
      </c>
      <c r="F1060" s="3"/>
      <c r="G1060" s="3"/>
      <c r="H1060" s="3"/>
      <c r="I1060" s="3"/>
    </row>
    <row r="1061" spans="1:9" ht="20.25" hidden="1" customHeight="1">
      <c r="A1061" s="4"/>
      <c r="B1061" s="16"/>
      <c r="C1061" s="110"/>
      <c r="D1061" s="105"/>
      <c r="E1061" s="105"/>
      <c r="F1061" s="3"/>
      <c r="G1061" s="3"/>
      <c r="H1061" s="3"/>
      <c r="I1061" s="3"/>
    </row>
    <row r="1062" spans="1:9" ht="20.25" hidden="1" customHeight="1">
      <c r="A1062" s="4"/>
      <c r="B1062" s="46" t="s">
        <v>37</v>
      </c>
      <c r="C1062" s="111">
        <f>C1063+C1064</f>
        <v>0</v>
      </c>
      <c r="D1062" s="105"/>
      <c r="E1062" s="105"/>
      <c r="F1062" s="3"/>
      <c r="G1062" s="3"/>
      <c r="H1062" s="3"/>
      <c r="I1062" s="3"/>
    </row>
    <row r="1063" spans="1:9" ht="20.25" hidden="1" customHeight="1">
      <c r="A1063" s="4"/>
      <c r="B1063" s="16"/>
      <c r="C1063" s="110"/>
      <c r="D1063" s="105"/>
      <c r="E1063" s="105"/>
      <c r="F1063" s="3"/>
      <c r="G1063" s="3"/>
      <c r="H1063" s="3"/>
      <c r="I1063" s="3"/>
    </row>
    <row r="1064" spans="1:9" ht="20.25" hidden="1" customHeight="1">
      <c r="A1064" s="4"/>
      <c r="B1064" s="16"/>
      <c r="C1064" s="110"/>
      <c r="D1064" s="105"/>
      <c r="E1064" s="105"/>
      <c r="F1064" s="3"/>
      <c r="G1064" s="3"/>
      <c r="H1064" s="3"/>
      <c r="I1064" s="3"/>
    </row>
    <row r="1065" spans="1:9" ht="17.25" customHeight="1">
      <c r="A1065" s="4">
        <v>8</v>
      </c>
      <c r="B1065" s="46" t="s">
        <v>39</v>
      </c>
      <c r="C1065" s="110">
        <f>C1066+C1158+C1196+C1222+C1252+C1286</f>
        <v>0</v>
      </c>
      <c r="D1065" s="110">
        <f t="shared" ref="D1065:E1065" si="58">D1066+D1158+D1196+D1222+D1252+D1286</f>
        <v>0</v>
      </c>
      <c r="E1065" s="110">
        <f t="shared" si="58"/>
        <v>0</v>
      </c>
      <c r="F1065" s="3"/>
      <c r="G1065" s="3"/>
      <c r="H1065" s="3"/>
      <c r="I1065" s="3"/>
    </row>
    <row r="1066" spans="1:9" ht="21" customHeight="1">
      <c r="A1066" s="4"/>
      <c r="B1066" s="46" t="s">
        <v>40</v>
      </c>
      <c r="C1066" s="117">
        <f>SUM(C1067:C1157)</f>
        <v>0</v>
      </c>
      <c r="D1066" s="117">
        <f t="shared" ref="D1066:E1066" si="59">SUM(D1067:D1157)</f>
        <v>0</v>
      </c>
      <c r="E1066" s="117">
        <f t="shared" si="59"/>
        <v>0</v>
      </c>
      <c r="F1066" s="3"/>
      <c r="G1066" s="3"/>
      <c r="H1066" s="3"/>
      <c r="I1066" s="3"/>
    </row>
    <row r="1067" spans="1:9" ht="24.75" customHeight="1">
      <c r="A1067" s="29"/>
      <c r="B1067" s="128" t="s">
        <v>216</v>
      </c>
      <c r="C1067" s="129">
        <v>-25</v>
      </c>
      <c r="D1067" s="130"/>
      <c r="E1067" s="109"/>
      <c r="F1067" s="3"/>
      <c r="G1067" s="3"/>
      <c r="H1067" s="3"/>
      <c r="I1067" s="3"/>
    </row>
    <row r="1068" spans="1:9" ht="25.5" hidden="1" customHeight="1">
      <c r="A1068" s="29"/>
      <c r="B1068" s="128"/>
      <c r="C1068" s="129"/>
      <c r="D1068" s="130"/>
      <c r="E1068" s="109"/>
      <c r="F1068" s="3"/>
      <c r="G1068" s="3"/>
      <c r="H1068" s="3"/>
      <c r="I1068" s="3"/>
    </row>
    <row r="1069" spans="1:9" ht="24.75" customHeight="1">
      <c r="A1069" s="29"/>
      <c r="B1069" s="128" t="s">
        <v>217</v>
      </c>
      <c r="C1069" s="116">
        <v>25</v>
      </c>
      <c r="D1069" s="109"/>
      <c r="E1069" s="109"/>
      <c r="F1069" s="3"/>
      <c r="G1069" s="3"/>
      <c r="H1069" s="3"/>
      <c r="I1069" s="3"/>
    </row>
    <row r="1070" spans="1:9" ht="75" hidden="1" customHeight="1">
      <c r="A1070" s="29"/>
      <c r="B1070" s="165"/>
      <c r="C1070" s="116"/>
      <c r="D1070" s="109"/>
      <c r="E1070" s="109"/>
      <c r="F1070" s="3"/>
      <c r="G1070" s="3"/>
      <c r="H1070" s="3"/>
      <c r="I1070" s="3"/>
    </row>
    <row r="1071" spans="1:9" ht="51.75" customHeight="1">
      <c r="A1071" s="29"/>
      <c r="B1071" s="165" t="s">
        <v>228</v>
      </c>
      <c r="C1071" s="108">
        <v>-20.399999999999999</v>
      </c>
      <c r="D1071" s="109"/>
      <c r="E1071" s="109"/>
      <c r="F1071" s="3"/>
      <c r="G1071" s="3"/>
      <c r="H1071" s="3"/>
      <c r="I1071" s="3"/>
    </row>
    <row r="1072" spans="1:9" ht="50.25" customHeight="1">
      <c r="A1072" s="29"/>
      <c r="B1072" s="165" t="s">
        <v>229</v>
      </c>
      <c r="C1072" s="108">
        <v>-102.9</v>
      </c>
      <c r="D1072" s="109"/>
      <c r="E1072" s="109"/>
      <c r="F1072" s="3"/>
      <c r="G1072" s="3"/>
      <c r="H1072" s="3"/>
      <c r="I1072" s="3"/>
    </row>
    <row r="1073" spans="1:9" ht="30.75" customHeight="1">
      <c r="A1073" s="29"/>
      <c r="B1073" s="165" t="s">
        <v>230</v>
      </c>
      <c r="C1073" s="108">
        <v>-176.6</v>
      </c>
      <c r="D1073" s="109"/>
      <c r="E1073" s="109"/>
      <c r="F1073" s="3"/>
      <c r="G1073" s="3"/>
      <c r="H1073" s="3"/>
      <c r="I1073" s="3"/>
    </row>
    <row r="1074" spans="1:9" ht="48" customHeight="1">
      <c r="A1074" s="29"/>
      <c r="B1074" s="165" t="s">
        <v>231</v>
      </c>
      <c r="C1074" s="108">
        <v>-73</v>
      </c>
      <c r="D1074" s="109"/>
      <c r="E1074" s="109"/>
      <c r="F1074" s="3"/>
      <c r="G1074" s="3"/>
      <c r="H1074" s="3"/>
      <c r="I1074" s="3"/>
    </row>
    <row r="1075" spans="1:9" ht="27.75" customHeight="1">
      <c r="A1075" s="29"/>
      <c r="B1075" s="166" t="s">
        <v>242</v>
      </c>
      <c r="C1075" s="108">
        <f>407.7-34.8</f>
        <v>372.9</v>
      </c>
      <c r="D1075" s="109"/>
      <c r="E1075" s="109"/>
      <c r="F1075" s="3"/>
      <c r="G1075" s="3"/>
      <c r="H1075" s="3"/>
      <c r="I1075" s="3"/>
    </row>
    <row r="1076" spans="1:9" ht="30.75" hidden="1" customHeight="1">
      <c r="A1076" s="29"/>
      <c r="C1076" s="108"/>
      <c r="D1076" s="109"/>
      <c r="E1076" s="109"/>
      <c r="F1076" s="3"/>
      <c r="G1076" s="3"/>
      <c r="H1076" s="3"/>
      <c r="I1076" s="3"/>
    </row>
    <row r="1077" spans="1:9" ht="30.75" hidden="1" customHeight="1">
      <c r="A1077" s="29"/>
      <c r="B1077" s="16"/>
      <c r="C1077" s="108"/>
      <c r="D1077" s="109"/>
      <c r="E1077" s="109"/>
      <c r="F1077" s="3"/>
      <c r="G1077" s="3"/>
      <c r="H1077" s="3"/>
      <c r="I1077" s="3"/>
    </row>
    <row r="1078" spans="1:9" ht="30.75" hidden="1" customHeight="1">
      <c r="A1078" s="29"/>
      <c r="B1078" s="47"/>
      <c r="C1078" s="110"/>
      <c r="D1078" s="109"/>
      <c r="E1078" s="109"/>
      <c r="F1078" s="3"/>
      <c r="G1078" s="3"/>
      <c r="H1078" s="3"/>
      <c r="I1078" s="3"/>
    </row>
    <row r="1079" spans="1:9" ht="30.75" hidden="1" customHeight="1">
      <c r="A1079" s="29"/>
      <c r="B1079" s="16"/>
      <c r="C1079" s="110"/>
      <c r="D1079" s="109"/>
      <c r="E1079" s="109"/>
      <c r="F1079" s="3"/>
      <c r="G1079" s="3"/>
      <c r="H1079" s="3"/>
      <c r="I1079" s="3"/>
    </row>
    <row r="1080" spans="1:9" ht="30.75" hidden="1" customHeight="1">
      <c r="A1080" s="29"/>
      <c r="B1080" s="16"/>
      <c r="C1080" s="109"/>
      <c r="D1080" s="109"/>
      <c r="E1080" s="109"/>
      <c r="F1080" s="3"/>
      <c r="G1080" s="3"/>
      <c r="H1080" s="3"/>
      <c r="I1080" s="3"/>
    </row>
    <row r="1081" spans="1:9" ht="30.75" hidden="1" customHeight="1">
      <c r="A1081" s="29"/>
      <c r="B1081" s="16"/>
      <c r="C1081" s="109"/>
      <c r="D1081" s="109"/>
      <c r="E1081" s="109"/>
      <c r="F1081" s="3"/>
      <c r="G1081" s="3"/>
      <c r="H1081" s="3"/>
      <c r="I1081" s="3"/>
    </row>
    <row r="1082" spans="1:9" ht="30.75" hidden="1" customHeight="1">
      <c r="A1082" s="29"/>
      <c r="B1082" s="16"/>
      <c r="C1082" s="108"/>
      <c r="D1082" s="109"/>
      <c r="E1082" s="109"/>
      <c r="F1082" s="3"/>
      <c r="G1082" s="3"/>
      <c r="H1082" s="3"/>
      <c r="I1082" s="3"/>
    </row>
    <row r="1083" spans="1:9" ht="30.75" hidden="1" customHeight="1">
      <c r="A1083" s="29"/>
      <c r="B1083" s="16"/>
      <c r="C1083" s="108"/>
      <c r="D1083" s="109"/>
      <c r="E1083" s="109"/>
      <c r="F1083" s="3"/>
      <c r="G1083" s="3"/>
      <c r="H1083" s="3"/>
      <c r="I1083" s="3"/>
    </row>
    <row r="1084" spans="1:9" ht="30.75" hidden="1" customHeight="1">
      <c r="A1084" s="29"/>
      <c r="B1084" s="16"/>
      <c r="C1084" s="108"/>
      <c r="D1084" s="109"/>
      <c r="E1084" s="109"/>
      <c r="F1084" s="3"/>
      <c r="G1084" s="3"/>
      <c r="H1084" s="3"/>
      <c r="I1084" s="3"/>
    </row>
    <row r="1085" spans="1:9" ht="30.75" hidden="1" customHeight="1">
      <c r="A1085" s="29"/>
      <c r="B1085" s="16"/>
      <c r="C1085" s="108"/>
      <c r="D1085" s="109"/>
      <c r="E1085" s="109"/>
      <c r="F1085" s="3"/>
      <c r="G1085" s="3"/>
      <c r="H1085" s="3"/>
      <c r="I1085" s="3"/>
    </row>
    <row r="1086" spans="1:9" ht="30.75" hidden="1" customHeight="1">
      <c r="A1086" s="29"/>
      <c r="B1086" s="16"/>
      <c r="C1086" s="108"/>
      <c r="D1086" s="109"/>
      <c r="E1086" s="109"/>
      <c r="F1086" s="3"/>
      <c r="G1086" s="3"/>
      <c r="H1086" s="3"/>
      <c r="I1086" s="3"/>
    </row>
    <row r="1087" spans="1:9" ht="30.75" hidden="1" customHeight="1">
      <c r="A1087" s="29"/>
      <c r="B1087" s="16"/>
      <c r="C1087" s="108"/>
      <c r="D1087" s="109"/>
      <c r="E1087" s="109"/>
      <c r="F1087" s="3"/>
      <c r="G1087" s="3"/>
      <c r="H1087" s="3"/>
      <c r="I1087" s="3"/>
    </row>
    <row r="1088" spans="1:9" ht="30.75" hidden="1" customHeight="1">
      <c r="A1088" s="29"/>
      <c r="B1088" s="16"/>
      <c r="C1088" s="108"/>
      <c r="D1088" s="109"/>
      <c r="E1088" s="109"/>
      <c r="F1088" s="3"/>
      <c r="G1088" s="3"/>
      <c r="H1088" s="3"/>
      <c r="I1088" s="3"/>
    </row>
    <row r="1089" spans="1:9" ht="30.75" hidden="1" customHeight="1">
      <c r="A1089" s="29"/>
      <c r="B1089" s="16"/>
      <c r="C1089" s="108"/>
      <c r="D1089" s="109"/>
      <c r="E1089" s="109"/>
      <c r="F1089" s="3"/>
      <c r="G1089" s="3"/>
      <c r="H1089" s="3"/>
      <c r="I1089" s="3"/>
    </row>
    <row r="1090" spans="1:9" ht="21" hidden="1" customHeight="1">
      <c r="A1090" s="29"/>
      <c r="B1090" s="16"/>
      <c r="C1090" s="116"/>
      <c r="D1090" s="109"/>
      <c r="E1090" s="109"/>
      <c r="F1090" s="3"/>
      <c r="G1090" s="3"/>
      <c r="H1090" s="3"/>
      <c r="I1090" s="3"/>
    </row>
    <row r="1091" spans="1:9" ht="21" hidden="1" customHeight="1">
      <c r="A1091" s="29"/>
      <c r="B1091" s="16"/>
      <c r="C1091" s="116"/>
      <c r="D1091" s="109"/>
      <c r="E1091" s="109"/>
      <c r="F1091" s="3"/>
      <c r="G1091" s="3"/>
      <c r="H1091" s="3"/>
      <c r="I1091" s="3"/>
    </row>
    <row r="1092" spans="1:9" ht="21" hidden="1" customHeight="1">
      <c r="A1092" s="29"/>
      <c r="B1092" s="16"/>
      <c r="C1092" s="116"/>
      <c r="D1092" s="109"/>
      <c r="E1092" s="109"/>
      <c r="F1092" s="3"/>
      <c r="G1092" s="3"/>
      <c r="H1092" s="3"/>
      <c r="I1092" s="3"/>
    </row>
    <row r="1093" spans="1:9" ht="30.75" hidden="1" customHeight="1">
      <c r="A1093" s="29"/>
      <c r="B1093" s="62"/>
      <c r="C1093" s="110"/>
      <c r="D1093" s="109"/>
      <c r="E1093" s="109"/>
      <c r="F1093" s="3"/>
      <c r="G1093" s="3"/>
      <c r="H1093" s="3"/>
      <c r="I1093" s="3"/>
    </row>
    <row r="1094" spans="1:9" ht="26.25" hidden="1" customHeight="1">
      <c r="A1094" s="29"/>
      <c r="B1094" s="62"/>
      <c r="C1094" s="110"/>
      <c r="D1094" s="109"/>
      <c r="E1094" s="109"/>
      <c r="F1094" s="3"/>
      <c r="G1094" s="3"/>
      <c r="H1094" s="3"/>
      <c r="I1094" s="3"/>
    </row>
    <row r="1095" spans="1:9" ht="21" hidden="1" customHeight="1">
      <c r="A1095" s="29"/>
      <c r="B1095" s="62"/>
      <c r="C1095" s="110"/>
      <c r="D1095" s="109"/>
      <c r="E1095" s="109"/>
      <c r="F1095" s="3"/>
      <c r="G1095" s="3"/>
      <c r="H1095" s="3"/>
      <c r="I1095" s="3"/>
    </row>
    <row r="1096" spans="1:9" ht="21" hidden="1" customHeight="1">
      <c r="A1096" s="29"/>
      <c r="B1096" s="62"/>
      <c r="C1096" s="110"/>
      <c r="D1096" s="109"/>
      <c r="E1096" s="109"/>
      <c r="F1096" s="3"/>
      <c r="G1096" s="3"/>
      <c r="H1096" s="3"/>
      <c r="I1096" s="3"/>
    </row>
    <row r="1097" spans="1:9" ht="21" hidden="1" customHeight="1">
      <c r="A1097" s="29"/>
      <c r="B1097" s="62"/>
      <c r="C1097" s="110"/>
      <c r="D1097" s="109"/>
      <c r="E1097" s="109"/>
      <c r="F1097" s="3"/>
      <c r="G1097" s="3"/>
      <c r="H1097" s="3"/>
      <c r="I1097" s="3"/>
    </row>
    <row r="1098" spans="1:9" ht="21" hidden="1" customHeight="1">
      <c r="A1098" s="29"/>
      <c r="B1098" s="62"/>
      <c r="C1098" s="110"/>
      <c r="D1098" s="109"/>
      <c r="E1098" s="109"/>
      <c r="F1098" s="3"/>
      <c r="G1098" s="3"/>
      <c r="H1098" s="3"/>
      <c r="I1098" s="3"/>
    </row>
    <row r="1099" spans="1:9" ht="21" hidden="1" customHeight="1">
      <c r="A1099" s="29"/>
      <c r="B1099" s="62"/>
      <c r="C1099" s="110"/>
      <c r="D1099" s="109"/>
      <c r="E1099" s="109"/>
      <c r="F1099" s="3"/>
      <c r="G1099" s="3"/>
      <c r="H1099" s="3"/>
      <c r="I1099" s="3"/>
    </row>
    <row r="1100" spans="1:9" ht="21" hidden="1" customHeight="1">
      <c r="A1100" s="29"/>
      <c r="B1100" s="62"/>
      <c r="C1100" s="110"/>
      <c r="D1100" s="109"/>
      <c r="E1100" s="109"/>
      <c r="F1100" s="3"/>
      <c r="G1100" s="3"/>
      <c r="H1100" s="3"/>
      <c r="I1100" s="3"/>
    </row>
    <row r="1101" spans="1:9" ht="21" hidden="1" customHeight="1">
      <c r="A1101" s="29"/>
      <c r="B1101" s="62"/>
      <c r="C1101" s="110"/>
      <c r="D1101" s="109"/>
      <c r="E1101" s="109"/>
      <c r="F1101" s="3"/>
      <c r="G1101" s="3"/>
      <c r="H1101" s="3"/>
      <c r="I1101" s="3"/>
    </row>
    <row r="1102" spans="1:9" ht="21" hidden="1" customHeight="1">
      <c r="A1102" s="29"/>
      <c r="B1102" s="62"/>
      <c r="C1102" s="110"/>
      <c r="D1102" s="109"/>
      <c r="E1102" s="109"/>
      <c r="F1102" s="3"/>
      <c r="G1102" s="3"/>
      <c r="H1102" s="3"/>
      <c r="I1102" s="3"/>
    </row>
    <row r="1103" spans="1:9" ht="21" hidden="1" customHeight="1">
      <c r="A1103" s="29"/>
      <c r="B1103" s="62"/>
      <c r="C1103" s="110"/>
      <c r="D1103" s="109"/>
      <c r="E1103" s="109"/>
      <c r="F1103" s="3"/>
      <c r="G1103" s="3"/>
      <c r="H1103" s="3"/>
      <c r="I1103" s="3"/>
    </row>
    <row r="1104" spans="1:9" ht="21" hidden="1" customHeight="1">
      <c r="A1104" s="29"/>
      <c r="B1104" s="62"/>
      <c r="C1104" s="110"/>
      <c r="D1104" s="109"/>
      <c r="E1104" s="109"/>
      <c r="F1104" s="3"/>
      <c r="G1104" s="3"/>
      <c r="H1104" s="3"/>
      <c r="I1104" s="3"/>
    </row>
    <row r="1105" spans="1:9" ht="21" hidden="1" customHeight="1">
      <c r="A1105" s="29"/>
      <c r="B1105" s="62"/>
      <c r="C1105" s="110"/>
      <c r="D1105" s="109"/>
      <c r="E1105" s="109"/>
      <c r="F1105" s="3"/>
      <c r="G1105" s="3"/>
      <c r="H1105" s="3"/>
      <c r="I1105" s="3"/>
    </row>
    <row r="1106" spans="1:9" ht="21" hidden="1" customHeight="1">
      <c r="A1106" s="29"/>
      <c r="B1106" s="62"/>
      <c r="C1106" s="110"/>
      <c r="D1106" s="109"/>
      <c r="E1106" s="109"/>
      <c r="F1106" s="3"/>
      <c r="G1106" s="3"/>
      <c r="H1106" s="3"/>
      <c r="I1106" s="3"/>
    </row>
    <row r="1107" spans="1:9" ht="21" hidden="1" customHeight="1">
      <c r="A1107" s="29"/>
      <c r="B1107" s="62"/>
      <c r="C1107" s="110"/>
      <c r="D1107" s="109"/>
      <c r="E1107" s="109"/>
      <c r="F1107" s="3"/>
      <c r="G1107" s="3"/>
      <c r="H1107" s="3"/>
      <c r="I1107" s="3"/>
    </row>
    <row r="1108" spans="1:9" ht="21" hidden="1" customHeight="1">
      <c r="A1108" s="29"/>
      <c r="B1108" s="62"/>
      <c r="C1108" s="110"/>
      <c r="D1108" s="109"/>
      <c r="E1108" s="109"/>
      <c r="F1108" s="3"/>
      <c r="G1108" s="3"/>
      <c r="H1108" s="3"/>
      <c r="I1108" s="3"/>
    </row>
    <row r="1109" spans="1:9" ht="21" hidden="1" customHeight="1">
      <c r="A1109" s="29"/>
      <c r="B1109" s="62"/>
      <c r="C1109" s="110"/>
      <c r="D1109" s="109"/>
      <c r="E1109" s="109"/>
      <c r="F1109" s="3"/>
      <c r="G1109" s="3"/>
      <c r="H1109" s="3"/>
      <c r="I1109" s="3"/>
    </row>
    <row r="1110" spans="1:9" ht="21" hidden="1" customHeight="1">
      <c r="A1110" s="29"/>
      <c r="B1110" s="62"/>
      <c r="C1110" s="110"/>
      <c r="D1110" s="109"/>
      <c r="E1110" s="109"/>
      <c r="F1110" s="3"/>
      <c r="G1110" s="3"/>
      <c r="H1110" s="3"/>
      <c r="I1110" s="3"/>
    </row>
    <row r="1111" spans="1:9" ht="21" hidden="1" customHeight="1">
      <c r="A1111" s="29"/>
      <c r="B1111" s="62"/>
      <c r="C1111" s="110"/>
      <c r="D1111" s="109"/>
      <c r="E1111" s="109"/>
      <c r="F1111" s="3"/>
      <c r="G1111" s="3"/>
      <c r="H1111" s="3"/>
      <c r="I1111" s="3"/>
    </row>
    <row r="1112" spans="1:9" ht="21" hidden="1" customHeight="1">
      <c r="A1112" s="29"/>
      <c r="B1112" s="62"/>
      <c r="C1112" s="110"/>
      <c r="D1112" s="109"/>
      <c r="E1112" s="109"/>
      <c r="F1112" s="3"/>
      <c r="G1112" s="3"/>
      <c r="H1112" s="3"/>
      <c r="I1112" s="3"/>
    </row>
    <row r="1113" spans="1:9" ht="21" hidden="1" customHeight="1">
      <c r="A1113" s="29"/>
      <c r="B1113" s="62"/>
      <c r="C1113" s="110"/>
      <c r="D1113" s="109"/>
      <c r="E1113" s="109"/>
      <c r="F1113" s="3"/>
      <c r="G1113" s="3"/>
      <c r="H1113" s="3"/>
      <c r="I1113" s="3"/>
    </row>
    <row r="1114" spans="1:9" ht="21" hidden="1" customHeight="1">
      <c r="A1114" s="29"/>
      <c r="B1114" s="62"/>
      <c r="C1114" s="110"/>
      <c r="D1114" s="109"/>
      <c r="E1114" s="109"/>
      <c r="F1114" s="3"/>
      <c r="G1114" s="3"/>
      <c r="H1114" s="3"/>
      <c r="I1114" s="3"/>
    </row>
    <row r="1115" spans="1:9" ht="21" hidden="1" customHeight="1">
      <c r="A1115" s="29"/>
      <c r="B1115" s="62"/>
      <c r="C1115" s="110"/>
      <c r="D1115" s="109"/>
      <c r="E1115" s="109"/>
      <c r="F1115" s="3"/>
      <c r="G1115" s="3"/>
      <c r="H1115" s="3"/>
      <c r="I1115" s="3"/>
    </row>
    <row r="1116" spans="1:9" ht="21" hidden="1" customHeight="1">
      <c r="A1116" s="29"/>
      <c r="B1116" s="62"/>
      <c r="C1116" s="110"/>
      <c r="D1116" s="109"/>
      <c r="E1116" s="109"/>
      <c r="F1116" s="3"/>
      <c r="G1116" s="3"/>
      <c r="H1116" s="3"/>
      <c r="I1116" s="3"/>
    </row>
    <row r="1117" spans="1:9" ht="21" hidden="1" customHeight="1">
      <c r="A1117" s="29"/>
      <c r="B1117" s="62"/>
      <c r="C1117" s="110"/>
      <c r="D1117" s="109"/>
      <c r="E1117" s="109"/>
      <c r="F1117" s="3"/>
      <c r="G1117" s="3"/>
      <c r="H1117" s="3"/>
      <c r="I1117" s="3"/>
    </row>
    <row r="1118" spans="1:9" ht="21" hidden="1" customHeight="1">
      <c r="A1118" s="29"/>
      <c r="B1118" s="62"/>
      <c r="C1118" s="110"/>
      <c r="D1118" s="109"/>
      <c r="E1118" s="109"/>
      <c r="F1118" s="3"/>
      <c r="G1118" s="3"/>
      <c r="H1118" s="3"/>
      <c r="I1118" s="3"/>
    </row>
    <row r="1119" spans="1:9" ht="21" hidden="1" customHeight="1">
      <c r="A1119" s="29"/>
      <c r="B1119" s="62"/>
      <c r="C1119" s="110"/>
      <c r="D1119" s="109"/>
      <c r="E1119" s="109"/>
      <c r="F1119" s="3"/>
      <c r="G1119" s="3"/>
      <c r="H1119" s="3"/>
      <c r="I1119" s="3"/>
    </row>
    <row r="1120" spans="1:9" ht="21" hidden="1" customHeight="1">
      <c r="A1120" s="29"/>
      <c r="B1120" s="62"/>
      <c r="C1120" s="110"/>
      <c r="D1120" s="109"/>
      <c r="E1120" s="109"/>
      <c r="F1120" s="3"/>
      <c r="G1120" s="3"/>
      <c r="H1120" s="3"/>
      <c r="I1120" s="3"/>
    </row>
    <row r="1121" spans="1:9" ht="21" hidden="1" customHeight="1">
      <c r="A1121" s="29"/>
      <c r="B1121" s="62"/>
      <c r="C1121" s="110"/>
      <c r="D1121" s="109"/>
      <c r="E1121" s="109"/>
      <c r="F1121" s="3"/>
      <c r="G1121" s="3"/>
      <c r="H1121" s="3"/>
      <c r="I1121" s="3"/>
    </row>
    <row r="1122" spans="1:9" ht="21" hidden="1" customHeight="1">
      <c r="A1122" s="29"/>
      <c r="B1122" s="62"/>
      <c r="C1122" s="110"/>
      <c r="D1122" s="109"/>
      <c r="E1122" s="109"/>
      <c r="F1122" s="3"/>
      <c r="G1122" s="3"/>
      <c r="H1122" s="3"/>
      <c r="I1122" s="3"/>
    </row>
    <row r="1123" spans="1:9" ht="21" hidden="1" customHeight="1">
      <c r="A1123" s="29"/>
      <c r="B1123" s="62"/>
      <c r="C1123" s="110"/>
      <c r="D1123" s="109"/>
      <c r="E1123" s="109"/>
      <c r="F1123" s="3"/>
      <c r="G1123" s="3"/>
      <c r="H1123" s="3"/>
      <c r="I1123" s="3"/>
    </row>
    <row r="1124" spans="1:9" ht="21" hidden="1" customHeight="1">
      <c r="A1124" s="29"/>
      <c r="B1124" s="62"/>
      <c r="C1124" s="110"/>
      <c r="D1124" s="109"/>
      <c r="E1124" s="109"/>
      <c r="F1124" s="3"/>
      <c r="G1124" s="3"/>
      <c r="H1124" s="3"/>
      <c r="I1124" s="3"/>
    </row>
    <row r="1125" spans="1:9" ht="21" hidden="1" customHeight="1">
      <c r="A1125" s="29"/>
      <c r="B1125" s="62"/>
      <c r="C1125" s="110"/>
      <c r="D1125" s="109"/>
      <c r="E1125" s="109"/>
      <c r="F1125" s="3"/>
      <c r="G1125" s="3"/>
      <c r="H1125" s="3"/>
      <c r="I1125" s="3"/>
    </row>
    <row r="1126" spans="1:9" ht="21" hidden="1" customHeight="1">
      <c r="A1126" s="29"/>
      <c r="B1126" s="62"/>
      <c r="C1126" s="110"/>
      <c r="D1126" s="109"/>
      <c r="E1126" s="109"/>
      <c r="F1126" s="3"/>
      <c r="G1126" s="3"/>
      <c r="H1126" s="3"/>
      <c r="I1126" s="3"/>
    </row>
    <row r="1127" spans="1:9" ht="21" hidden="1" customHeight="1">
      <c r="A1127" s="29"/>
      <c r="B1127" s="62"/>
      <c r="C1127" s="110"/>
      <c r="D1127" s="109"/>
      <c r="E1127" s="109"/>
      <c r="F1127" s="3"/>
      <c r="G1127" s="3"/>
      <c r="H1127" s="3"/>
      <c r="I1127" s="3"/>
    </row>
    <row r="1128" spans="1:9" ht="21" hidden="1" customHeight="1">
      <c r="A1128" s="29"/>
      <c r="B1128" s="62"/>
      <c r="C1128" s="110"/>
      <c r="D1128" s="109"/>
      <c r="E1128" s="109"/>
      <c r="F1128" s="3"/>
      <c r="G1128" s="3"/>
      <c r="H1128" s="3"/>
      <c r="I1128" s="3"/>
    </row>
    <row r="1129" spans="1:9" ht="21" hidden="1" customHeight="1">
      <c r="A1129" s="29"/>
      <c r="B1129" s="62"/>
      <c r="C1129" s="110"/>
      <c r="D1129" s="109"/>
      <c r="E1129" s="109"/>
      <c r="F1129" s="3"/>
      <c r="G1129" s="3"/>
      <c r="H1129" s="3"/>
      <c r="I1129" s="3"/>
    </row>
    <row r="1130" spans="1:9" ht="21" hidden="1" customHeight="1">
      <c r="A1130" s="29"/>
      <c r="B1130" s="62"/>
      <c r="C1130" s="110"/>
      <c r="D1130" s="109"/>
      <c r="E1130" s="109"/>
      <c r="F1130" s="3"/>
      <c r="G1130" s="3"/>
      <c r="H1130" s="3"/>
      <c r="I1130" s="3"/>
    </row>
    <row r="1131" spans="1:9" ht="21" hidden="1" customHeight="1">
      <c r="A1131" s="29"/>
      <c r="B1131" s="62"/>
      <c r="C1131" s="110"/>
      <c r="D1131" s="109"/>
      <c r="E1131" s="109"/>
      <c r="F1131" s="3"/>
      <c r="G1131" s="3"/>
      <c r="H1131" s="3"/>
      <c r="I1131" s="3"/>
    </row>
    <row r="1132" spans="1:9" ht="21" hidden="1" customHeight="1">
      <c r="A1132" s="29"/>
      <c r="B1132" s="62"/>
      <c r="C1132" s="110"/>
      <c r="D1132" s="109"/>
      <c r="E1132" s="109"/>
      <c r="F1132" s="3"/>
      <c r="G1132" s="3"/>
      <c r="H1132" s="3"/>
      <c r="I1132" s="3"/>
    </row>
    <row r="1133" spans="1:9" ht="21" hidden="1" customHeight="1">
      <c r="A1133" s="29"/>
      <c r="B1133" s="62"/>
      <c r="C1133" s="110"/>
      <c r="D1133" s="109"/>
      <c r="E1133" s="109"/>
      <c r="F1133" s="3"/>
      <c r="G1133" s="3"/>
      <c r="H1133" s="3"/>
      <c r="I1133" s="3"/>
    </row>
    <row r="1134" spans="1:9" ht="21" hidden="1" customHeight="1">
      <c r="A1134" s="29"/>
      <c r="B1134" s="62"/>
      <c r="C1134" s="110"/>
      <c r="D1134" s="109"/>
      <c r="E1134" s="109"/>
      <c r="F1134" s="3"/>
      <c r="G1134" s="3"/>
      <c r="H1134" s="3"/>
      <c r="I1134" s="3"/>
    </row>
    <row r="1135" spans="1:9" ht="21" hidden="1" customHeight="1">
      <c r="A1135" s="29"/>
      <c r="B1135" s="62"/>
      <c r="C1135" s="110"/>
      <c r="D1135" s="109"/>
      <c r="E1135" s="109"/>
      <c r="F1135" s="3"/>
      <c r="G1135" s="3"/>
      <c r="H1135" s="3"/>
      <c r="I1135" s="3"/>
    </row>
    <row r="1136" spans="1:9" ht="21" hidden="1" customHeight="1">
      <c r="A1136" s="29"/>
      <c r="B1136" s="62"/>
      <c r="C1136" s="110"/>
      <c r="D1136" s="109"/>
      <c r="E1136" s="109"/>
      <c r="F1136" s="3"/>
      <c r="G1136" s="3"/>
      <c r="H1136" s="3"/>
      <c r="I1136" s="3"/>
    </row>
    <row r="1137" spans="1:9" ht="21" hidden="1" customHeight="1">
      <c r="A1137" s="29"/>
      <c r="B1137" s="62"/>
      <c r="C1137" s="110"/>
      <c r="D1137" s="109"/>
      <c r="E1137" s="109"/>
      <c r="F1137" s="3"/>
      <c r="G1137" s="3"/>
      <c r="H1137" s="3"/>
      <c r="I1137" s="3"/>
    </row>
    <row r="1138" spans="1:9" ht="21" hidden="1" customHeight="1">
      <c r="A1138" s="29"/>
      <c r="B1138" s="62"/>
      <c r="C1138" s="110"/>
      <c r="D1138" s="109"/>
      <c r="E1138" s="109"/>
      <c r="F1138" s="3"/>
      <c r="G1138" s="3"/>
      <c r="H1138" s="3"/>
      <c r="I1138" s="3"/>
    </row>
    <row r="1139" spans="1:9" ht="21" hidden="1" customHeight="1">
      <c r="A1139" s="29"/>
      <c r="B1139" s="62"/>
      <c r="C1139" s="110"/>
      <c r="D1139" s="109"/>
      <c r="E1139" s="109"/>
      <c r="F1139" s="3"/>
      <c r="G1139" s="3"/>
      <c r="H1139" s="3"/>
      <c r="I1139" s="3"/>
    </row>
    <row r="1140" spans="1:9" ht="21" hidden="1" customHeight="1">
      <c r="A1140" s="29"/>
      <c r="B1140" s="62"/>
      <c r="C1140" s="110"/>
      <c r="D1140" s="109"/>
      <c r="E1140" s="109"/>
      <c r="F1140" s="3"/>
      <c r="G1140" s="3"/>
      <c r="H1140" s="3"/>
      <c r="I1140" s="3"/>
    </row>
    <row r="1141" spans="1:9" ht="21" hidden="1" customHeight="1">
      <c r="A1141" s="29"/>
      <c r="B1141" s="62"/>
      <c r="C1141" s="110"/>
      <c r="D1141" s="109"/>
      <c r="E1141" s="109"/>
      <c r="F1141" s="3"/>
      <c r="G1141" s="3"/>
      <c r="H1141" s="3"/>
      <c r="I1141" s="3"/>
    </row>
    <row r="1142" spans="1:9" ht="21" hidden="1" customHeight="1">
      <c r="A1142" s="29"/>
      <c r="B1142" s="62"/>
      <c r="C1142" s="110"/>
      <c r="D1142" s="109"/>
      <c r="E1142" s="109"/>
      <c r="F1142" s="3"/>
      <c r="G1142" s="3"/>
      <c r="H1142" s="3"/>
      <c r="I1142" s="3"/>
    </row>
    <row r="1143" spans="1:9" ht="21" hidden="1" customHeight="1">
      <c r="A1143" s="29"/>
      <c r="B1143" s="62"/>
      <c r="C1143" s="110"/>
      <c r="D1143" s="109"/>
      <c r="E1143" s="109"/>
      <c r="F1143" s="3"/>
      <c r="G1143" s="3"/>
      <c r="H1143" s="3"/>
      <c r="I1143" s="3"/>
    </row>
    <row r="1144" spans="1:9" ht="21" hidden="1" customHeight="1">
      <c r="A1144" s="29"/>
      <c r="B1144" s="62"/>
      <c r="C1144" s="110"/>
      <c r="D1144" s="109"/>
      <c r="E1144" s="109"/>
      <c r="F1144" s="3"/>
      <c r="G1144" s="3"/>
      <c r="H1144" s="3"/>
      <c r="I1144" s="3"/>
    </row>
    <row r="1145" spans="1:9" ht="21" hidden="1" customHeight="1">
      <c r="A1145" s="29"/>
      <c r="B1145" s="62"/>
      <c r="C1145" s="110"/>
      <c r="D1145" s="109"/>
      <c r="E1145" s="109"/>
      <c r="F1145" s="3"/>
      <c r="G1145" s="3"/>
      <c r="H1145" s="3"/>
      <c r="I1145" s="3"/>
    </row>
    <row r="1146" spans="1:9" ht="21" hidden="1" customHeight="1">
      <c r="A1146" s="29"/>
      <c r="B1146" s="62"/>
      <c r="C1146" s="110"/>
      <c r="D1146" s="109"/>
      <c r="E1146" s="109"/>
      <c r="F1146" s="3"/>
      <c r="G1146" s="3"/>
      <c r="H1146" s="3"/>
      <c r="I1146" s="3"/>
    </row>
    <row r="1147" spans="1:9" ht="21" hidden="1" customHeight="1">
      <c r="A1147" s="29"/>
      <c r="B1147" s="62"/>
      <c r="C1147" s="110"/>
      <c r="D1147" s="109"/>
      <c r="E1147" s="109"/>
      <c r="F1147" s="3"/>
      <c r="G1147" s="3"/>
      <c r="H1147" s="3"/>
      <c r="I1147" s="3"/>
    </row>
    <row r="1148" spans="1:9" ht="21" hidden="1" customHeight="1">
      <c r="A1148" s="29"/>
      <c r="B1148" s="62"/>
      <c r="C1148" s="110"/>
      <c r="D1148" s="109"/>
      <c r="E1148" s="109"/>
      <c r="F1148" s="3"/>
      <c r="G1148" s="3"/>
      <c r="H1148" s="3"/>
      <c r="I1148" s="3"/>
    </row>
    <row r="1149" spans="1:9" ht="21" hidden="1" customHeight="1">
      <c r="A1149" s="29"/>
      <c r="B1149" s="49"/>
      <c r="C1149" s="112"/>
      <c r="D1149" s="109"/>
      <c r="E1149" s="109"/>
      <c r="F1149" s="3"/>
      <c r="G1149" s="3"/>
      <c r="H1149" s="3"/>
      <c r="I1149" s="3"/>
    </row>
    <row r="1150" spans="1:9" ht="21" hidden="1" customHeight="1">
      <c r="A1150" s="29"/>
      <c r="B1150" s="49"/>
      <c r="C1150" s="112"/>
      <c r="D1150" s="109"/>
      <c r="E1150" s="109"/>
      <c r="F1150" s="3"/>
      <c r="G1150" s="3"/>
      <c r="H1150" s="3"/>
      <c r="I1150" s="3"/>
    </row>
    <row r="1151" spans="1:9" ht="21" hidden="1" customHeight="1">
      <c r="A1151" s="29"/>
      <c r="B1151" s="49"/>
      <c r="C1151" s="112"/>
      <c r="D1151" s="109"/>
      <c r="E1151" s="109"/>
      <c r="F1151" s="3"/>
      <c r="G1151" s="3"/>
      <c r="H1151" s="3"/>
      <c r="I1151" s="3"/>
    </row>
    <row r="1152" spans="1:9" ht="21" hidden="1" customHeight="1">
      <c r="A1152" s="29"/>
      <c r="B1152" s="49"/>
      <c r="C1152" s="112"/>
      <c r="D1152" s="109"/>
      <c r="E1152" s="109"/>
      <c r="F1152" s="3"/>
      <c r="G1152" s="3"/>
      <c r="H1152" s="3"/>
      <c r="I1152" s="3"/>
    </row>
    <row r="1153" spans="1:9" s="3" customFormat="1" ht="21" hidden="1" customHeight="1">
      <c r="A1153" s="29"/>
      <c r="B1153" s="49"/>
      <c r="C1153" s="112"/>
      <c r="D1153" s="109"/>
      <c r="E1153" s="109"/>
    </row>
    <row r="1154" spans="1:9" ht="21" hidden="1" customHeight="1">
      <c r="A1154" s="29"/>
      <c r="B1154" s="49"/>
      <c r="C1154" s="112"/>
      <c r="D1154" s="109"/>
      <c r="E1154" s="109"/>
      <c r="F1154" s="3"/>
      <c r="G1154" s="3"/>
      <c r="H1154" s="3"/>
      <c r="I1154" s="3"/>
    </row>
    <row r="1155" spans="1:9" ht="21" hidden="1" customHeight="1">
      <c r="A1155" s="29"/>
      <c r="B1155" s="49"/>
      <c r="C1155" s="112"/>
      <c r="D1155" s="109"/>
      <c r="E1155" s="109"/>
      <c r="F1155" s="3"/>
      <c r="G1155" s="3"/>
      <c r="H1155" s="3"/>
      <c r="I1155" s="3"/>
    </row>
    <row r="1156" spans="1:9" ht="21" hidden="1" customHeight="1">
      <c r="A1156" s="29"/>
      <c r="B1156" s="49"/>
      <c r="C1156" s="112"/>
      <c r="D1156" s="109"/>
      <c r="E1156" s="109"/>
      <c r="F1156" s="3"/>
      <c r="G1156" s="3"/>
      <c r="H1156" s="3"/>
      <c r="I1156" s="3"/>
    </row>
    <row r="1157" spans="1:9" ht="21" hidden="1" customHeight="1">
      <c r="A1157" s="29"/>
      <c r="B1157" s="49"/>
      <c r="C1157" s="112"/>
      <c r="D1157" s="109"/>
      <c r="E1157" s="109"/>
      <c r="F1157" s="3"/>
      <c r="G1157" s="3"/>
      <c r="H1157" s="3"/>
      <c r="I1157" s="3"/>
    </row>
    <row r="1158" spans="1:9" ht="21" hidden="1" customHeight="1">
      <c r="A1158" s="29"/>
      <c r="B1158" s="46" t="s">
        <v>72</v>
      </c>
      <c r="C1158" s="111">
        <f>C1159+C1160+C1161+C1162+C1163+C1167+C1164+C1165+C1166+C1168</f>
        <v>0</v>
      </c>
      <c r="D1158" s="109"/>
      <c r="E1158" s="109"/>
      <c r="F1158" s="3"/>
      <c r="G1158" s="3"/>
      <c r="H1158" s="3"/>
      <c r="I1158" s="3"/>
    </row>
    <row r="1159" spans="1:9" ht="21" hidden="1" customHeight="1">
      <c r="A1159" s="29"/>
      <c r="B1159" s="43"/>
      <c r="C1159" s="110"/>
      <c r="D1159" s="109"/>
      <c r="E1159" s="109"/>
      <c r="F1159" s="3"/>
      <c r="G1159" s="3"/>
      <c r="H1159" s="3"/>
      <c r="I1159" s="3"/>
    </row>
    <row r="1160" spans="1:9" ht="21" hidden="1" customHeight="1">
      <c r="A1160" s="29"/>
      <c r="B1160" s="43"/>
      <c r="C1160" s="110"/>
      <c r="D1160" s="109"/>
      <c r="E1160" s="109"/>
      <c r="F1160" s="3"/>
      <c r="G1160" s="3"/>
      <c r="H1160" s="3"/>
      <c r="I1160" s="3"/>
    </row>
    <row r="1161" spans="1:9" ht="21" hidden="1" customHeight="1">
      <c r="A1161" s="29"/>
      <c r="B1161" s="43"/>
      <c r="C1161" s="110"/>
      <c r="D1161" s="109"/>
      <c r="E1161" s="109"/>
      <c r="F1161" s="3"/>
      <c r="G1161" s="3"/>
      <c r="H1161" s="3"/>
      <c r="I1161" s="3"/>
    </row>
    <row r="1162" spans="1:9" ht="21" hidden="1" customHeight="1">
      <c r="A1162" s="29"/>
      <c r="B1162" s="42"/>
      <c r="C1162" s="110"/>
      <c r="D1162" s="109"/>
      <c r="E1162" s="109"/>
      <c r="F1162" s="3"/>
      <c r="G1162" s="3"/>
      <c r="H1162" s="3"/>
      <c r="I1162" s="3"/>
    </row>
    <row r="1163" spans="1:9" ht="21" hidden="1" customHeight="1">
      <c r="A1163" s="29"/>
      <c r="B1163" s="42"/>
      <c r="C1163" s="110"/>
      <c r="D1163" s="109"/>
      <c r="E1163" s="109"/>
      <c r="F1163" s="3"/>
      <c r="G1163" s="3"/>
      <c r="H1163" s="3"/>
      <c r="I1163" s="3"/>
    </row>
    <row r="1164" spans="1:9" ht="21" hidden="1" customHeight="1">
      <c r="A1164" s="29"/>
      <c r="B1164" s="42"/>
      <c r="C1164" s="110"/>
      <c r="D1164" s="109"/>
      <c r="E1164" s="109"/>
      <c r="F1164" s="3"/>
      <c r="G1164" s="3"/>
      <c r="H1164" s="3"/>
      <c r="I1164" s="3"/>
    </row>
    <row r="1165" spans="1:9" ht="21" hidden="1" customHeight="1">
      <c r="A1165" s="29"/>
      <c r="B1165" s="42"/>
      <c r="C1165" s="110"/>
      <c r="D1165" s="109"/>
      <c r="E1165" s="109"/>
      <c r="F1165" s="3"/>
      <c r="G1165" s="3"/>
      <c r="H1165" s="3"/>
      <c r="I1165" s="3"/>
    </row>
    <row r="1166" spans="1:9" ht="21" hidden="1" customHeight="1">
      <c r="A1166" s="29"/>
      <c r="B1166" s="42"/>
      <c r="C1166" s="110"/>
      <c r="D1166" s="109"/>
      <c r="E1166" s="109"/>
      <c r="F1166" s="3"/>
      <c r="G1166" s="3"/>
      <c r="H1166" s="3"/>
      <c r="I1166" s="3"/>
    </row>
    <row r="1167" spans="1:9" ht="21" hidden="1" customHeight="1">
      <c r="A1167" s="29"/>
      <c r="B1167" s="42"/>
      <c r="C1167" s="110"/>
      <c r="D1167" s="109"/>
      <c r="E1167" s="109"/>
      <c r="F1167" s="3"/>
      <c r="G1167" s="3"/>
      <c r="H1167" s="3"/>
      <c r="I1167" s="3"/>
    </row>
    <row r="1168" spans="1:9" ht="21" hidden="1" customHeight="1">
      <c r="A1168" s="29"/>
      <c r="B1168" s="42"/>
      <c r="C1168" s="110"/>
      <c r="D1168" s="109"/>
      <c r="E1168" s="109"/>
      <c r="F1168" s="3"/>
      <c r="G1168" s="3"/>
      <c r="H1168" s="3"/>
      <c r="I1168" s="3"/>
    </row>
    <row r="1169" spans="1:9" ht="21" hidden="1" customHeight="1">
      <c r="A1169" s="29"/>
      <c r="B1169" s="50"/>
      <c r="C1169" s="112"/>
      <c r="D1169" s="109"/>
      <c r="E1169" s="109"/>
      <c r="F1169" s="3"/>
      <c r="G1169" s="3"/>
      <c r="H1169" s="3"/>
      <c r="I1169" s="3"/>
    </row>
    <row r="1170" spans="1:9" ht="21" hidden="1" customHeight="1">
      <c r="A1170" s="29"/>
      <c r="B1170" s="23" t="s">
        <v>74</v>
      </c>
      <c r="C1170" s="111">
        <f>SUM(C1171:C1194)</f>
        <v>0</v>
      </c>
      <c r="D1170" s="111">
        <f>SUM(D1171:D1194)</f>
        <v>0</v>
      </c>
      <c r="E1170" s="111">
        <f>SUM(E1171:E1194)</f>
        <v>0</v>
      </c>
      <c r="F1170" s="3"/>
      <c r="G1170" s="3"/>
      <c r="H1170" s="3"/>
      <c r="I1170" s="3"/>
    </row>
    <row r="1171" spans="1:9" ht="21" hidden="1" customHeight="1">
      <c r="A1171" s="29"/>
      <c r="B1171" s="16"/>
      <c r="C1171" s="110"/>
      <c r="D1171" s="109"/>
      <c r="E1171" s="109"/>
      <c r="F1171" s="3"/>
      <c r="G1171" s="3"/>
      <c r="H1171" s="3"/>
      <c r="I1171" s="3"/>
    </row>
    <row r="1172" spans="1:9" ht="21" hidden="1" customHeight="1">
      <c r="A1172" s="29"/>
      <c r="B1172" s="16"/>
      <c r="C1172" s="109"/>
      <c r="D1172" s="109"/>
      <c r="E1172" s="109"/>
      <c r="F1172" s="3"/>
      <c r="G1172" s="3"/>
      <c r="H1172" s="3"/>
      <c r="I1172" s="3"/>
    </row>
    <row r="1173" spans="1:9" ht="21" hidden="1" customHeight="1">
      <c r="A1173" s="29"/>
      <c r="B1173" s="68"/>
      <c r="C1173" s="109"/>
      <c r="D1173" s="109"/>
      <c r="E1173" s="109"/>
      <c r="F1173" s="3"/>
      <c r="G1173" s="3"/>
      <c r="H1173" s="3"/>
      <c r="I1173" s="3"/>
    </row>
    <row r="1174" spans="1:9" ht="21" hidden="1" customHeight="1">
      <c r="A1174" s="29"/>
      <c r="B1174" s="68"/>
      <c r="C1174" s="109"/>
      <c r="D1174" s="109"/>
      <c r="E1174" s="109"/>
      <c r="F1174" s="3"/>
      <c r="G1174" s="3"/>
      <c r="H1174" s="3"/>
      <c r="I1174" s="3"/>
    </row>
    <row r="1175" spans="1:9" ht="21" hidden="1" customHeight="1">
      <c r="A1175" s="29"/>
      <c r="B1175" s="68"/>
      <c r="C1175" s="109"/>
      <c r="D1175" s="109"/>
      <c r="E1175" s="109"/>
      <c r="F1175" s="3"/>
      <c r="G1175" s="3"/>
      <c r="H1175" s="3"/>
      <c r="I1175" s="3"/>
    </row>
    <row r="1176" spans="1:9" ht="21" hidden="1" customHeight="1">
      <c r="A1176" s="29"/>
      <c r="B1176" s="68"/>
      <c r="C1176" s="109"/>
      <c r="D1176" s="109"/>
      <c r="E1176" s="109"/>
      <c r="F1176" s="3"/>
      <c r="G1176" s="3"/>
      <c r="H1176" s="3"/>
      <c r="I1176" s="3"/>
    </row>
    <row r="1177" spans="1:9" ht="21" hidden="1" customHeight="1">
      <c r="A1177" s="29"/>
      <c r="B1177" s="68"/>
      <c r="C1177" s="109"/>
      <c r="D1177" s="109"/>
      <c r="E1177" s="109"/>
      <c r="F1177" s="3"/>
      <c r="G1177" s="3"/>
      <c r="H1177" s="3"/>
      <c r="I1177" s="3"/>
    </row>
    <row r="1178" spans="1:9" ht="21" hidden="1" customHeight="1">
      <c r="A1178" s="29"/>
      <c r="B1178" s="68"/>
      <c r="C1178" s="109"/>
      <c r="D1178" s="109"/>
      <c r="E1178" s="109"/>
      <c r="F1178" s="3"/>
      <c r="G1178" s="3"/>
      <c r="H1178" s="3"/>
      <c r="I1178" s="3"/>
    </row>
    <row r="1179" spans="1:9" ht="21" hidden="1" customHeight="1">
      <c r="A1179" s="29"/>
      <c r="B1179" s="68"/>
      <c r="C1179" s="109"/>
      <c r="D1179" s="109"/>
      <c r="E1179" s="109"/>
      <c r="F1179" s="3"/>
      <c r="G1179" s="3"/>
      <c r="H1179" s="3"/>
      <c r="I1179" s="3"/>
    </row>
    <row r="1180" spans="1:9" ht="21" hidden="1" customHeight="1">
      <c r="A1180" s="29"/>
      <c r="B1180" s="68"/>
      <c r="C1180" s="109"/>
      <c r="D1180" s="109"/>
      <c r="E1180" s="109"/>
      <c r="F1180" s="3"/>
      <c r="G1180" s="3"/>
      <c r="H1180" s="3"/>
      <c r="I1180" s="3"/>
    </row>
    <row r="1181" spans="1:9" ht="21" hidden="1" customHeight="1">
      <c r="A1181" s="29"/>
      <c r="B1181" s="68"/>
      <c r="C1181" s="109"/>
      <c r="D1181" s="109"/>
      <c r="E1181" s="109"/>
      <c r="F1181" s="3"/>
      <c r="G1181" s="3"/>
      <c r="H1181" s="3"/>
      <c r="I1181" s="3"/>
    </row>
    <row r="1182" spans="1:9" ht="21" hidden="1" customHeight="1">
      <c r="A1182" s="29"/>
      <c r="B1182" s="68"/>
      <c r="C1182" s="109"/>
      <c r="D1182" s="109"/>
      <c r="E1182" s="109"/>
      <c r="F1182" s="3"/>
      <c r="G1182" s="3"/>
      <c r="H1182" s="3"/>
      <c r="I1182" s="3"/>
    </row>
    <row r="1183" spans="1:9" ht="21" hidden="1" customHeight="1">
      <c r="A1183" s="29"/>
      <c r="B1183" s="23"/>
      <c r="C1183" s="111"/>
      <c r="D1183" s="109"/>
      <c r="E1183" s="109"/>
      <c r="F1183" s="3"/>
      <c r="G1183" s="3"/>
      <c r="H1183" s="3"/>
      <c r="I1183" s="3"/>
    </row>
    <row r="1184" spans="1:9" ht="21" hidden="1" customHeight="1">
      <c r="A1184" s="29"/>
      <c r="B1184" s="68"/>
      <c r="C1184" s="109"/>
      <c r="D1184" s="109"/>
      <c r="E1184" s="109"/>
      <c r="F1184" s="3"/>
      <c r="G1184" s="3"/>
      <c r="H1184" s="3"/>
      <c r="I1184" s="3"/>
    </row>
    <row r="1185" spans="1:9" ht="21" hidden="1" customHeight="1">
      <c r="A1185" s="29"/>
      <c r="B1185" s="68"/>
      <c r="C1185" s="109"/>
      <c r="D1185" s="109"/>
      <c r="E1185" s="109"/>
      <c r="F1185" s="3"/>
      <c r="G1185" s="3"/>
      <c r="H1185" s="3"/>
      <c r="I1185" s="3"/>
    </row>
    <row r="1186" spans="1:9" ht="21" hidden="1" customHeight="1">
      <c r="A1186" s="29"/>
      <c r="B1186" s="68"/>
      <c r="C1186" s="109"/>
      <c r="D1186" s="109"/>
      <c r="E1186" s="109"/>
      <c r="F1186" s="3"/>
      <c r="G1186" s="3"/>
      <c r="H1186" s="3"/>
      <c r="I1186" s="3"/>
    </row>
    <row r="1187" spans="1:9" ht="21" hidden="1" customHeight="1">
      <c r="A1187" s="29"/>
      <c r="B1187" s="68"/>
      <c r="C1187" s="109"/>
      <c r="D1187" s="109"/>
      <c r="E1187" s="109"/>
      <c r="F1187" s="3"/>
      <c r="G1187" s="3"/>
      <c r="H1187" s="3"/>
      <c r="I1187" s="3"/>
    </row>
    <row r="1188" spans="1:9" ht="21" hidden="1" customHeight="1">
      <c r="A1188" s="29"/>
      <c r="B1188" s="68"/>
      <c r="C1188" s="109"/>
      <c r="D1188" s="109"/>
      <c r="E1188" s="109"/>
      <c r="F1188" s="3"/>
      <c r="G1188" s="3"/>
      <c r="H1188" s="3"/>
      <c r="I1188" s="3"/>
    </row>
    <row r="1189" spans="1:9" ht="21" hidden="1" customHeight="1">
      <c r="A1189" s="29"/>
      <c r="B1189" s="68"/>
      <c r="C1189" s="109"/>
      <c r="D1189" s="109"/>
      <c r="E1189" s="109"/>
      <c r="F1189" s="3"/>
      <c r="G1189" s="3"/>
      <c r="H1189" s="3"/>
      <c r="I1189" s="3"/>
    </row>
    <row r="1190" spans="1:9" ht="21" hidden="1" customHeight="1">
      <c r="A1190" s="29"/>
      <c r="B1190" s="68"/>
      <c r="C1190" s="109"/>
      <c r="D1190" s="109"/>
      <c r="E1190" s="109"/>
      <c r="F1190" s="3"/>
      <c r="G1190" s="3"/>
      <c r="H1190" s="3"/>
      <c r="I1190" s="3"/>
    </row>
    <row r="1191" spans="1:9" ht="21" hidden="1" customHeight="1">
      <c r="A1191" s="29"/>
      <c r="B1191" s="68"/>
      <c r="C1191" s="109"/>
      <c r="D1191" s="109"/>
      <c r="E1191" s="109"/>
      <c r="F1191" s="3"/>
      <c r="G1191" s="3"/>
      <c r="H1191" s="3"/>
      <c r="I1191" s="3"/>
    </row>
    <row r="1192" spans="1:9" ht="21" hidden="1" customHeight="1">
      <c r="A1192" s="29"/>
      <c r="B1192" s="68"/>
      <c r="C1192" s="109"/>
      <c r="D1192" s="109"/>
      <c r="E1192" s="109"/>
      <c r="F1192" s="3"/>
      <c r="G1192" s="3"/>
      <c r="H1192" s="3"/>
      <c r="I1192" s="3"/>
    </row>
    <row r="1193" spans="1:9" ht="21" hidden="1" customHeight="1">
      <c r="A1193" s="29"/>
      <c r="B1193" s="68"/>
      <c r="C1193" s="109"/>
      <c r="D1193" s="109"/>
      <c r="E1193" s="109"/>
      <c r="F1193" s="3"/>
      <c r="G1193" s="3"/>
      <c r="H1193" s="3"/>
      <c r="I1193" s="3"/>
    </row>
    <row r="1194" spans="1:9" ht="21" hidden="1" customHeight="1">
      <c r="A1194" s="29"/>
      <c r="B1194" s="68"/>
      <c r="C1194" s="109"/>
      <c r="D1194" s="109"/>
      <c r="E1194" s="109"/>
      <c r="F1194" s="3"/>
      <c r="G1194" s="3"/>
      <c r="H1194" s="3"/>
      <c r="I1194" s="3"/>
    </row>
    <row r="1195" spans="1:9" ht="21" hidden="1" customHeight="1">
      <c r="A1195" s="29"/>
      <c r="B1195" s="16"/>
      <c r="C1195" s="110"/>
      <c r="D1195" s="109"/>
      <c r="E1195" s="109"/>
      <c r="F1195" s="3"/>
      <c r="G1195" s="3"/>
      <c r="H1195" s="3"/>
      <c r="I1195" s="3"/>
    </row>
    <row r="1196" spans="1:9" ht="21" hidden="1" customHeight="1">
      <c r="A1196" s="29"/>
      <c r="B1196" s="23" t="s">
        <v>71</v>
      </c>
      <c r="C1196" s="111">
        <f>C1197+C1198+C1199+C1200+C1201+C1202+C1203+C1204+C1205+C1206+C1207+C1208+C1210+C1209+C1211+C1212+C1213+C1214+C1215+C1216+C1217+C1218+C1219+C1220+C1221</f>
        <v>0</v>
      </c>
      <c r="D1196" s="111">
        <f>D1197+D1198+D1199+D1200+D1201+D1202+D1203+D1204+D1205+D1206+D1207+D1208+D1210+D1209+D1211+D1212+D1213+D1214+D1215+D1216+D1217+D1218+D1219+D1220+D1221</f>
        <v>0</v>
      </c>
      <c r="E1196" s="111">
        <f>E1197+E1198+E1199+E1200+E1201+E1202+E1203+E1204+E1205+E1206+E1207+E1208+E1210+E1209+E1211+E1212+E1213+E1214+E1215+E1216+E1217+E1218+E1219+E1220+E1221</f>
        <v>0</v>
      </c>
      <c r="F1196" s="3"/>
      <c r="G1196" s="3"/>
      <c r="H1196" s="3"/>
      <c r="I1196" s="3"/>
    </row>
    <row r="1197" spans="1:9" ht="27.75" hidden="1" customHeight="1">
      <c r="A1197" s="29"/>
      <c r="B1197" s="16"/>
      <c r="C1197" s="110"/>
      <c r="D1197" s="110"/>
      <c r="E1197" s="110"/>
      <c r="F1197" s="3"/>
      <c r="G1197" s="3"/>
      <c r="H1197" s="3"/>
      <c r="I1197" s="3"/>
    </row>
    <row r="1198" spans="1:9" ht="27.75" hidden="1" customHeight="1">
      <c r="A1198" s="29"/>
      <c r="B1198" s="16"/>
      <c r="C1198" s="110"/>
      <c r="D1198" s="110"/>
      <c r="E1198" s="110"/>
      <c r="F1198" s="3"/>
      <c r="G1198" s="3"/>
      <c r="H1198" s="3"/>
      <c r="I1198" s="3"/>
    </row>
    <row r="1199" spans="1:9" ht="27.75" hidden="1" customHeight="1">
      <c r="A1199" s="29"/>
      <c r="B1199" s="16"/>
      <c r="C1199" s="110"/>
      <c r="D1199" s="109"/>
      <c r="E1199" s="109"/>
      <c r="F1199" s="3"/>
      <c r="G1199" s="3"/>
      <c r="H1199" s="3"/>
      <c r="I1199" s="3"/>
    </row>
    <row r="1200" spans="1:9" ht="23.25" hidden="1" customHeight="1">
      <c r="A1200" s="29"/>
      <c r="B1200" s="16"/>
      <c r="C1200" s="110"/>
      <c r="D1200" s="110"/>
      <c r="E1200" s="110"/>
      <c r="F1200" s="3"/>
      <c r="G1200" s="3"/>
      <c r="H1200" s="3"/>
      <c r="I1200" s="3"/>
    </row>
    <row r="1201" spans="1:9" ht="21" hidden="1" customHeight="1">
      <c r="A1201" s="29"/>
      <c r="B1201" s="16"/>
      <c r="C1201" s="109"/>
      <c r="D1201" s="109"/>
      <c r="E1201" s="109"/>
      <c r="F1201" s="3"/>
      <c r="G1201" s="3"/>
      <c r="H1201" s="3"/>
      <c r="I1201" s="3"/>
    </row>
    <row r="1202" spans="1:9" ht="21" hidden="1" customHeight="1">
      <c r="A1202" s="29"/>
      <c r="B1202" s="16"/>
      <c r="C1202" s="109"/>
      <c r="D1202" s="109"/>
      <c r="E1202" s="109"/>
      <c r="F1202" s="3"/>
      <c r="G1202" s="3"/>
      <c r="H1202" s="3"/>
      <c r="I1202" s="3"/>
    </row>
    <row r="1203" spans="1:9" ht="30.75" hidden="1" customHeight="1">
      <c r="A1203" s="29"/>
      <c r="B1203" s="16"/>
      <c r="C1203" s="110"/>
      <c r="D1203" s="110"/>
      <c r="E1203" s="110"/>
      <c r="F1203" s="3"/>
      <c r="G1203" s="3"/>
      <c r="H1203" s="3"/>
      <c r="I1203" s="3"/>
    </row>
    <row r="1204" spans="1:9" ht="37.5" hidden="1" customHeight="1">
      <c r="A1204" s="29"/>
      <c r="B1204" s="16"/>
      <c r="C1204" s="110"/>
      <c r="D1204" s="110"/>
      <c r="E1204" s="110"/>
      <c r="F1204" s="3"/>
      <c r="G1204" s="3"/>
      <c r="H1204" s="3"/>
      <c r="I1204" s="3"/>
    </row>
    <row r="1205" spans="1:9" ht="33.75" hidden="1" customHeight="1">
      <c r="A1205" s="29"/>
      <c r="B1205" s="16"/>
      <c r="C1205" s="110"/>
      <c r="D1205" s="109"/>
      <c r="E1205" s="109"/>
      <c r="F1205" s="3"/>
      <c r="G1205" s="3"/>
      <c r="H1205" s="3"/>
      <c r="I1205" s="3"/>
    </row>
    <row r="1206" spans="1:9" ht="33.75" hidden="1" customHeight="1">
      <c r="A1206" s="29"/>
      <c r="B1206" s="16"/>
      <c r="C1206" s="110"/>
      <c r="D1206" s="110"/>
      <c r="E1206" s="110"/>
      <c r="F1206" s="3"/>
      <c r="G1206" s="3"/>
      <c r="H1206" s="3"/>
      <c r="I1206" s="3"/>
    </row>
    <row r="1207" spans="1:9" ht="21" hidden="1" customHeight="1">
      <c r="A1207" s="29"/>
      <c r="B1207" s="16"/>
      <c r="C1207" s="109"/>
      <c r="D1207" s="109"/>
      <c r="E1207" s="109"/>
      <c r="F1207" s="3"/>
      <c r="G1207" s="3"/>
      <c r="H1207" s="3"/>
      <c r="I1207" s="3"/>
    </row>
    <row r="1208" spans="1:9" ht="21" hidden="1" customHeight="1">
      <c r="A1208" s="29"/>
      <c r="B1208" s="16"/>
      <c r="C1208" s="109"/>
      <c r="D1208" s="109"/>
      <c r="E1208" s="109"/>
      <c r="F1208" s="3"/>
      <c r="G1208" s="3"/>
      <c r="H1208" s="3"/>
      <c r="I1208" s="3"/>
    </row>
    <row r="1209" spans="1:9" ht="21" hidden="1" customHeight="1">
      <c r="A1209" s="29"/>
      <c r="B1209" s="16"/>
      <c r="C1209" s="109"/>
      <c r="D1209" s="109"/>
      <c r="E1209" s="109"/>
      <c r="F1209" s="3"/>
      <c r="G1209" s="3"/>
      <c r="H1209" s="3"/>
      <c r="I1209" s="3"/>
    </row>
    <row r="1210" spans="1:9" ht="21" hidden="1" customHeight="1">
      <c r="A1210" s="29"/>
      <c r="B1210" s="16"/>
      <c r="C1210" s="109"/>
      <c r="D1210" s="109"/>
      <c r="E1210" s="109"/>
      <c r="F1210" s="3"/>
      <c r="G1210" s="3"/>
      <c r="H1210" s="3"/>
      <c r="I1210" s="3"/>
    </row>
    <row r="1211" spans="1:9" ht="21" hidden="1" customHeight="1">
      <c r="A1211" s="29"/>
      <c r="B1211" s="16"/>
      <c r="C1211" s="109"/>
      <c r="D1211" s="109"/>
      <c r="E1211" s="109"/>
      <c r="F1211" s="3"/>
      <c r="G1211" s="3"/>
      <c r="H1211" s="3"/>
      <c r="I1211" s="3"/>
    </row>
    <row r="1212" spans="1:9" ht="21" hidden="1" customHeight="1">
      <c r="A1212" s="29"/>
      <c r="B1212" s="16"/>
      <c r="C1212" s="109"/>
      <c r="D1212" s="109"/>
      <c r="E1212" s="109"/>
      <c r="F1212" s="3"/>
      <c r="G1212" s="3"/>
      <c r="H1212" s="3"/>
      <c r="I1212" s="3"/>
    </row>
    <row r="1213" spans="1:9" ht="21" hidden="1" customHeight="1">
      <c r="A1213" s="29"/>
      <c r="B1213" s="16"/>
      <c r="C1213" s="109"/>
      <c r="D1213" s="109"/>
      <c r="E1213" s="109"/>
      <c r="F1213" s="3"/>
      <c r="G1213" s="3"/>
      <c r="H1213" s="3"/>
      <c r="I1213" s="3"/>
    </row>
    <row r="1214" spans="1:9" ht="21" hidden="1" customHeight="1">
      <c r="A1214" s="29"/>
      <c r="B1214" s="16"/>
      <c r="C1214" s="109"/>
      <c r="D1214" s="109"/>
      <c r="E1214" s="109"/>
      <c r="F1214" s="3"/>
      <c r="G1214" s="3"/>
      <c r="H1214" s="3"/>
      <c r="I1214" s="3"/>
    </row>
    <row r="1215" spans="1:9" ht="21" hidden="1" customHeight="1">
      <c r="A1215" s="29"/>
      <c r="B1215" s="16"/>
      <c r="C1215" s="109"/>
      <c r="D1215" s="109"/>
      <c r="E1215" s="109"/>
      <c r="F1215" s="3"/>
      <c r="G1215" s="3"/>
      <c r="H1215" s="3"/>
      <c r="I1215" s="3"/>
    </row>
    <row r="1216" spans="1:9" ht="21" hidden="1" customHeight="1">
      <c r="A1216" s="29"/>
      <c r="B1216" s="16"/>
      <c r="C1216" s="109"/>
      <c r="D1216" s="109"/>
      <c r="E1216" s="109"/>
      <c r="F1216" s="3"/>
      <c r="G1216" s="3"/>
      <c r="H1216" s="3"/>
      <c r="I1216" s="3"/>
    </row>
    <row r="1217" spans="1:9" ht="21" hidden="1" customHeight="1">
      <c r="A1217" s="29"/>
      <c r="B1217" s="16"/>
      <c r="C1217" s="109"/>
      <c r="D1217" s="109"/>
      <c r="E1217" s="109"/>
      <c r="F1217" s="3"/>
      <c r="G1217" s="3"/>
      <c r="H1217" s="3"/>
      <c r="I1217" s="3"/>
    </row>
    <row r="1218" spans="1:9" ht="21" hidden="1" customHeight="1">
      <c r="A1218" s="29"/>
      <c r="B1218" s="16"/>
      <c r="C1218" s="109"/>
      <c r="D1218" s="109"/>
      <c r="E1218" s="109"/>
      <c r="F1218" s="3"/>
      <c r="G1218" s="3"/>
      <c r="H1218" s="3"/>
      <c r="I1218" s="3"/>
    </row>
    <row r="1219" spans="1:9" ht="21" hidden="1" customHeight="1">
      <c r="A1219" s="29"/>
      <c r="B1219" s="16"/>
      <c r="C1219" s="109"/>
      <c r="D1219" s="109"/>
      <c r="E1219" s="109"/>
      <c r="F1219" s="3"/>
      <c r="G1219" s="3"/>
      <c r="H1219" s="3"/>
      <c r="I1219" s="3"/>
    </row>
    <row r="1220" spans="1:9" ht="28.5" hidden="1" customHeight="1">
      <c r="A1220" s="29"/>
      <c r="B1220" s="16"/>
      <c r="C1220" s="109"/>
      <c r="D1220" s="109"/>
      <c r="E1220" s="109"/>
      <c r="F1220" s="3"/>
      <c r="G1220" s="3"/>
      <c r="H1220" s="3"/>
      <c r="I1220" s="3"/>
    </row>
    <row r="1221" spans="1:9" ht="28.5" hidden="1" customHeight="1">
      <c r="A1221" s="29"/>
      <c r="B1221" s="16"/>
      <c r="C1221" s="109"/>
      <c r="D1221" s="109"/>
      <c r="E1221" s="109"/>
      <c r="F1221" s="3"/>
      <c r="G1221" s="3"/>
      <c r="H1221" s="3"/>
      <c r="I1221" s="3"/>
    </row>
    <row r="1222" spans="1:9" ht="21" customHeight="1">
      <c r="A1222" s="29"/>
      <c r="B1222" s="23" t="s">
        <v>76</v>
      </c>
      <c r="C1222" s="109">
        <f>SUM(C1223:C1251)</f>
        <v>0</v>
      </c>
      <c r="D1222" s="109">
        <f t="shared" ref="D1222:E1222" si="60">SUM(D1223:D1251)</f>
        <v>0</v>
      </c>
      <c r="E1222" s="109">
        <f t="shared" si="60"/>
        <v>0</v>
      </c>
      <c r="F1222" s="3"/>
      <c r="G1222" s="3"/>
      <c r="H1222" s="3"/>
      <c r="I1222" s="3"/>
    </row>
    <row r="1223" spans="1:9" ht="21" customHeight="1">
      <c r="A1223" s="29"/>
      <c r="B1223" s="172" t="s">
        <v>264</v>
      </c>
      <c r="C1223" s="174">
        <v>-1120</v>
      </c>
      <c r="D1223" s="174"/>
      <c r="E1223" s="174"/>
      <c r="F1223" s="3"/>
      <c r="G1223" s="3"/>
      <c r="H1223" s="3"/>
      <c r="I1223" s="3"/>
    </row>
    <row r="1224" spans="1:9" ht="21" customHeight="1">
      <c r="A1224" s="29"/>
      <c r="B1224" s="172" t="s">
        <v>265</v>
      </c>
      <c r="C1224" s="174">
        <v>1120</v>
      </c>
      <c r="D1224" s="174"/>
      <c r="E1224" s="174"/>
      <c r="F1224" s="3"/>
      <c r="G1224" s="3"/>
      <c r="H1224" s="3"/>
      <c r="I1224" s="3"/>
    </row>
    <row r="1225" spans="1:9" ht="24" customHeight="1">
      <c r="A1225" s="29"/>
      <c r="B1225" s="172" t="s">
        <v>264</v>
      </c>
      <c r="C1225" s="173">
        <v>-47</v>
      </c>
      <c r="D1225" s="174"/>
      <c r="E1225" s="174"/>
      <c r="F1225" s="3"/>
      <c r="G1225" s="3"/>
      <c r="H1225" s="3"/>
      <c r="I1225" s="3"/>
    </row>
    <row r="1226" spans="1:9" ht="23.25" customHeight="1">
      <c r="A1226" s="29"/>
      <c r="B1226" s="172" t="s">
        <v>266</v>
      </c>
      <c r="C1226" s="173">
        <v>47</v>
      </c>
      <c r="D1226" s="174"/>
      <c r="E1226" s="174"/>
      <c r="F1226" s="3"/>
      <c r="G1226" s="3"/>
      <c r="H1226" s="3"/>
      <c r="I1226" s="3"/>
    </row>
    <row r="1227" spans="1:9" ht="21" hidden="1" customHeight="1">
      <c r="A1227" s="29"/>
      <c r="B1227" s="16"/>
      <c r="C1227" s="110"/>
      <c r="D1227" s="109"/>
      <c r="E1227" s="109"/>
      <c r="F1227" s="3"/>
      <c r="G1227" s="3"/>
      <c r="H1227" s="3"/>
      <c r="I1227" s="3"/>
    </row>
    <row r="1228" spans="1:9" ht="26.25" hidden="1" customHeight="1">
      <c r="A1228" s="29"/>
      <c r="B1228" s="16"/>
      <c r="C1228" s="109"/>
      <c r="D1228" s="109"/>
      <c r="E1228" s="109"/>
      <c r="F1228" s="3"/>
      <c r="G1228" s="3"/>
      <c r="H1228" s="3"/>
      <c r="I1228" s="3"/>
    </row>
    <row r="1229" spans="1:9" ht="24.75" hidden="1" customHeight="1">
      <c r="A1229" s="29"/>
      <c r="B1229" s="16"/>
      <c r="C1229" s="109"/>
      <c r="D1229" s="109"/>
      <c r="E1229" s="109"/>
      <c r="F1229" s="3"/>
      <c r="G1229" s="3"/>
      <c r="H1229" s="3"/>
      <c r="I1229" s="3"/>
    </row>
    <row r="1230" spans="1:9" ht="24.75" hidden="1" customHeight="1">
      <c r="A1230" s="29"/>
      <c r="B1230" s="16"/>
      <c r="C1230" s="110"/>
      <c r="D1230" s="109"/>
      <c r="E1230" s="109"/>
      <c r="F1230" s="3"/>
      <c r="G1230" s="3"/>
      <c r="H1230" s="3"/>
      <c r="I1230" s="3"/>
    </row>
    <row r="1231" spans="1:9" ht="25.5" hidden="1" customHeight="1">
      <c r="A1231" s="29"/>
      <c r="B1231" s="16"/>
      <c r="C1231" s="110"/>
      <c r="D1231" s="109"/>
      <c r="E1231" s="109"/>
      <c r="F1231" s="3"/>
      <c r="G1231" s="3"/>
      <c r="H1231" s="3"/>
      <c r="I1231" s="3"/>
    </row>
    <row r="1232" spans="1:9" ht="22.5" hidden="1" customHeight="1">
      <c r="A1232" s="29"/>
      <c r="B1232" s="16"/>
      <c r="C1232" s="110"/>
      <c r="D1232" s="109"/>
      <c r="E1232" s="109"/>
      <c r="F1232" s="3"/>
      <c r="G1232" s="3"/>
      <c r="H1232" s="3"/>
      <c r="I1232" s="3"/>
    </row>
    <row r="1233" spans="1:9" ht="21.75" hidden="1" customHeight="1">
      <c r="A1233" s="29"/>
      <c r="B1233" s="42"/>
      <c r="C1233" s="110"/>
      <c r="D1233" s="109"/>
      <c r="E1233" s="109"/>
      <c r="F1233" s="3"/>
      <c r="G1233" s="3"/>
      <c r="H1233" s="3"/>
      <c r="I1233" s="3"/>
    </row>
    <row r="1234" spans="1:9" ht="23.25" hidden="1" customHeight="1">
      <c r="A1234" s="29"/>
      <c r="B1234" s="42"/>
      <c r="C1234" s="110"/>
      <c r="D1234" s="109"/>
      <c r="E1234" s="109"/>
      <c r="F1234" s="3"/>
      <c r="G1234" s="3"/>
      <c r="H1234" s="3"/>
      <c r="I1234" s="3"/>
    </row>
    <row r="1235" spans="1:9" ht="21" hidden="1" customHeight="1">
      <c r="A1235" s="29"/>
      <c r="B1235" s="42"/>
      <c r="C1235" s="110"/>
      <c r="D1235" s="109"/>
      <c r="E1235" s="109"/>
      <c r="F1235" s="3"/>
      <c r="G1235" s="3"/>
      <c r="H1235" s="3"/>
      <c r="I1235" s="3"/>
    </row>
    <row r="1236" spans="1:9" ht="21.75" hidden="1" customHeight="1">
      <c r="A1236" s="29"/>
      <c r="B1236" s="42"/>
      <c r="C1236" s="110"/>
      <c r="D1236" s="109"/>
      <c r="E1236" s="109"/>
      <c r="F1236" s="3"/>
      <c r="G1236" s="3"/>
      <c r="H1236" s="3"/>
      <c r="I1236" s="3"/>
    </row>
    <row r="1237" spans="1:9" ht="21.75" hidden="1" customHeight="1">
      <c r="A1237" s="29"/>
      <c r="B1237" s="42"/>
      <c r="C1237" s="110"/>
      <c r="D1237" s="109"/>
      <c r="E1237" s="109"/>
      <c r="F1237" s="3"/>
      <c r="G1237" s="3"/>
      <c r="H1237" s="3"/>
      <c r="I1237" s="3"/>
    </row>
    <row r="1238" spans="1:9" ht="21.75" hidden="1" customHeight="1">
      <c r="A1238" s="29"/>
      <c r="B1238" s="42"/>
      <c r="C1238" s="110"/>
      <c r="D1238" s="109"/>
      <c r="E1238" s="109"/>
      <c r="F1238" s="3"/>
      <c r="G1238" s="3"/>
      <c r="H1238" s="3"/>
      <c r="I1238" s="3"/>
    </row>
    <row r="1239" spans="1:9" ht="21.75" hidden="1" customHeight="1">
      <c r="A1239" s="29"/>
      <c r="B1239" s="42"/>
      <c r="C1239" s="110"/>
      <c r="D1239" s="109"/>
      <c r="E1239" s="109"/>
      <c r="F1239" s="3"/>
      <c r="G1239" s="3"/>
      <c r="H1239" s="3"/>
      <c r="I1239" s="3"/>
    </row>
    <row r="1240" spans="1:9" ht="21.75" hidden="1" customHeight="1">
      <c r="A1240" s="29"/>
      <c r="B1240" s="42"/>
      <c r="C1240" s="109"/>
      <c r="D1240" s="109"/>
      <c r="E1240" s="109"/>
      <c r="F1240" s="3"/>
      <c r="G1240" s="3"/>
      <c r="H1240" s="3"/>
      <c r="I1240" s="3"/>
    </row>
    <row r="1241" spans="1:9" ht="21.75" hidden="1" customHeight="1">
      <c r="A1241" s="29"/>
      <c r="B1241" s="42"/>
      <c r="C1241" s="109"/>
      <c r="D1241" s="109"/>
      <c r="E1241" s="109"/>
      <c r="F1241" s="3"/>
      <c r="G1241" s="3"/>
      <c r="H1241" s="3"/>
      <c r="I1241" s="3"/>
    </row>
    <row r="1242" spans="1:9" ht="21.75" hidden="1" customHeight="1">
      <c r="A1242" s="29"/>
      <c r="B1242" s="42"/>
      <c r="C1242" s="109"/>
      <c r="D1242" s="109"/>
      <c r="E1242" s="109"/>
      <c r="F1242" s="3"/>
      <c r="G1242" s="3"/>
      <c r="H1242" s="3"/>
      <c r="I1242" s="3"/>
    </row>
    <row r="1243" spans="1:9" ht="21.75" hidden="1" customHeight="1">
      <c r="A1243" s="29"/>
      <c r="B1243" s="42"/>
      <c r="C1243" s="109"/>
      <c r="D1243" s="109"/>
      <c r="E1243" s="109"/>
      <c r="F1243" s="3"/>
      <c r="G1243" s="3"/>
      <c r="H1243" s="3"/>
      <c r="I1243" s="3"/>
    </row>
    <row r="1244" spans="1:9" ht="21.75" hidden="1" customHeight="1">
      <c r="A1244" s="29"/>
      <c r="B1244" s="42"/>
      <c r="C1244" s="109"/>
      <c r="D1244" s="109"/>
      <c r="E1244" s="109"/>
      <c r="F1244" s="3"/>
      <c r="G1244" s="3"/>
      <c r="H1244" s="3"/>
      <c r="I1244" s="3"/>
    </row>
    <row r="1245" spans="1:9" ht="21.75" hidden="1" customHeight="1">
      <c r="A1245" s="29"/>
      <c r="B1245" s="42"/>
      <c r="C1245" s="109"/>
      <c r="D1245" s="109"/>
      <c r="E1245" s="109"/>
      <c r="F1245" s="3"/>
      <c r="G1245" s="3"/>
      <c r="H1245" s="3"/>
      <c r="I1245" s="3"/>
    </row>
    <row r="1246" spans="1:9" ht="21.75" hidden="1" customHeight="1">
      <c r="A1246" s="29"/>
      <c r="B1246" s="42"/>
      <c r="C1246" s="109"/>
      <c r="D1246" s="109"/>
      <c r="E1246" s="109"/>
      <c r="F1246" s="3"/>
      <c r="G1246" s="3"/>
      <c r="H1246" s="3"/>
      <c r="I1246" s="3"/>
    </row>
    <row r="1247" spans="1:9" ht="21.75" hidden="1" customHeight="1">
      <c r="A1247" s="29"/>
      <c r="B1247" s="42"/>
      <c r="C1247" s="109"/>
      <c r="D1247" s="109"/>
      <c r="E1247" s="109"/>
      <c r="F1247" s="3"/>
      <c r="G1247" s="3"/>
      <c r="H1247" s="3"/>
      <c r="I1247" s="3"/>
    </row>
    <row r="1248" spans="1:9" ht="34.5" hidden="1" customHeight="1">
      <c r="A1248" s="29"/>
      <c r="B1248" s="16"/>
      <c r="C1248" s="109"/>
      <c r="D1248" s="109"/>
      <c r="E1248" s="109"/>
      <c r="F1248" s="3"/>
      <c r="G1248" s="3"/>
      <c r="H1248" s="3"/>
      <c r="I1248" s="3"/>
    </row>
    <row r="1249" spans="1:9" ht="21.75" hidden="1" customHeight="1">
      <c r="A1249" s="29"/>
      <c r="B1249" s="42"/>
      <c r="C1249" s="109"/>
      <c r="D1249" s="109"/>
      <c r="E1249" s="109"/>
      <c r="F1249" s="3"/>
      <c r="G1249" s="3"/>
      <c r="H1249" s="3"/>
      <c r="I1249" s="3"/>
    </row>
    <row r="1250" spans="1:9" ht="21.75" hidden="1" customHeight="1">
      <c r="A1250" s="29"/>
      <c r="B1250" s="42"/>
      <c r="C1250" s="109"/>
      <c r="D1250" s="109"/>
      <c r="E1250" s="109"/>
      <c r="F1250" s="3"/>
      <c r="G1250" s="3"/>
      <c r="H1250" s="3"/>
      <c r="I1250" s="3"/>
    </row>
    <row r="1251" spans="1:9" ht="21.75" hidden="1" customHeight="1">
      <c r="A1251" s="29"/>
      <c r="B1251" s="42"/>
      <c r="C1251" s="109"/>
      <c r="D1251" s="109"/>
      <c r="E1251" s="109"/>
      <c r="F1251" s="3"/>
      <c r="G1251" s="3"/>
      <c r="H1251" s="3"/>
      <c r="I1251" s="3"/>
    </row>
    <row r="1252" spans="1:9" ht="24" customHeight="1">
      <c r="A1252" s="29"/>
      <c r="B1252" s="23" t="s">
        <v>57</v>
      </c>
      <c r="C1252" s="118">
        <f>SUM(C1253:C1277)</f>
        <v>0</v>
      </c>
      <c r="D1252" s="102">
        <f>SUM(D1263:D1285)</f>
        <v>0</v>
      </c>
      <c r="E1252" s="102">
        <f>SUM(E1263:E1285)</f>
        <v>0</v>
      </c>
      <c r="F1252" s="3"/>
      <c r="G1252" s="3"/>
      <c r="H1252" s="3"/>
      <c r="I1252" s="3"/>
    </row>
    <row r="1253" spans="1:9" ht="24" customHeight="1">
      <c r="A1253" s="29"/>
      <c r="B1253" s="16" t="s">
        <v>244</v>
      </c>
      <c r="C1253" s="108">
        <v>-7.3701600000000003</v>
      </c>
      <c r="D1253" s="102"/>
      <c r="E1253" s="102"/>
      <c r="F1253" s="3"/>
      <c r="G1253" s="3"/>
      <c r="H1253" s="3"/>
      <c r="I1253" s="3"/>
    </row>
    <row r="1254" spans="1:9" ht="24" customHeight="1">
      <c r="A1254" s="29"/>
      <c r="B1254" s="16" t="s">
        <v>245</v>
      </c>
      <c r="C1254" s="108">
        <v>7.3701600000000003</v>
      </c>
      <c r="D1254" s="102"/>
      <c r="E1254" s="102"/>
      <c r="F1254" s="3"/>
      <c r="G1254" s="3"/>
      <c r="H1254" s="3"/>
      <c r="I1254" s="3"/>
    </row>
    <row r="1255" spans="1:9" ht="24" customHeight="1">
      <c r="A1255" s="29"/>
      <c r="B1255" s="16" t="s">
        <v>246</v>
      </c>
      <c r="C1255" s="148">
        <v>10</v>
      </c>
      <c r="D1255" s="102"/>
      <c r="E1255" s="102"/>
      <c r="F1255" s="3"/>
      <c r="G1255" s="3"/>
      <c r="H1255" s="3"/>
      <c r="I1255" s="3"/>
    </row>
    <row r="1256" spans="1:9" ht="24" customHeight="1">
      <c r="A1256" s="29"/>
      <c r="B1256" s="93" t="s">
        <v>247</v>
      </c>
      <c r="C1256" s="116">
        <v>-10</v>
      </c>
      <c r="D1256" s="102"/>
      <c r="E1256" s="102"/>
      <c r="F1256" s="3"/>
      <c r="G1256" s="3"/>
      <c r="H1256" s="3"/>
      <c r="I1256" s="3"/>
    </row>
    <row r="1257" spans="1:9" ht="24" hidden="1" customHeight="1">
      <c r="A1257" s="29"/>
      <c r="B1257" s="93"/>
      <c r="C1257" s="116"/>
      <c r="D1257" s="102"/>
      <c r="E1257" s="102"/>
      <c r="F1257" s="3"/>
      <c r="G1257" s="3"/>
      <c r="H1257" s="3"/>
      <c r="I1257" s="3"/>
    </row>
    <row r="1258" spans="1:9" ht="24" hidden="1" customHeight="1">
      <c r="A1258" s="29"/>
      <c r="B1258" s="93"/>
      <c r="C1258" s="116"/>
      <c r="D1258" s="102"/>
      <c r="E1258" s="102"/>
      <c r="F1258" s="3"/>
      <c r="G1258" s="3"/>
      <c r="H1258" s="3"/>
      <c r="I1258" s="3"/>
    </row>
    <row r="1259" spans="1:9" ht="24" hidden="1" customHeight="1">
      <c r="A1259" s="29"/>
      <c r="B1259" s="93"/>
      <c r="C1259" s="116"/>
      <c r="D1259" s="102"/>
      <c r="E1259" s="102"/>
      <c r="F1259" s="3"/>
      <c r="G1259" s="3"/>
      <c r="H1259" s="3"/>
      <c r="I1259" s="3"/>
    </row>
    <row r="1260" spans="1:9" ht="24" hidden="1" customHeight="1">
      <c r="A1260" s="29"/>
      <c r="B1260" s="93"/>
      <c r="C1260" s="116"/>
      <c r="D1260" s="102"/>
      <c r="E1260" s="102"/>
      <c r="F1260" s="3"/>
      <c r="G1260" s="3"/>
      <c r="H1260" s="3"/>
      <c r="I1260" s="3"/>
    </row>
    <row r="1261" spans="1:9" ht="24" hidden="1" customHeight="1">
      <c r="A1261" s="29"/>
      <c r="B1261" s="93"/>
      <c r="C1261" s="116"/>
      <c r="D1261" s="102"/>
      <c r="E1261" s="102"/>
      <c r="F1261" s="3"/>
      <c r="G1261" s="3"/>
      <c r="H1261" s="3"/>
      <c r="I1261" s="3"/>
    </row>
    <row r="1262" spans="1:9" ht="24" hidden="1" customHeight="1">
      <c r="A1262" s="29"/>
      <c r="B1262" s="93"/>
      <c r="C1262" s="116"/>
      <c r="D1262" s="102"/>
      <c r="E1262" s="102"/>
      <c r="F1262" s="3"/>
      <c r="G1262" s="3"/>
      <c r="H1262" s="3"/>
      <c r="I1262" s="3"/>
    </row>
    <row r="1263" spans="1:9" ht="21" hidden="1" customHeight="1">
      <c r="A1263" s="29"/>
      <c r="B1263" s="93"/>
      <c r="C1263" s="116"/>
      <c r="D1263" s="109"/>
      <c r="E1263" s="109"/>
      <c r="F1263" s="3"/>
      <c r="G1263" s="3"/>
      <c r="H1263" s="3"/>
      <c r="I1263" s="3"/>
    </row>
    <row r="1264" spans="1:9" ht="21" hidden="1" customHeight="1">
      <c r="A1264" s="29"/>
      <c r="B1264" s="93"/>
      <c r="C1264" s="116"/>
      <c r="D1264" s="109"/>
      <c r="E1264" s="109"/>
      <c r="F1264" s="3"/>
      <c r="G1264" s="3"/>
      <c r="H1264" s="3"/>
      <c r="I1264" s="3"/>
    </row>
    <row r="1265" spans="1:9" ht="21" hidden="1" customHeight="1">
      <c r="A1265" s="29"/>
      <c r="B1265" s="93"/>
      <c r="C1265" s="116"/>
      <c r="D1265" s="109"/>
      <c r="E1265" s="109"/>
      <c r="F1265" s="3"/>
      <c r="G1265" s="3"/>
      <c r="H1265" s="3"/>
      <c r="I1265" s="3"/>
    </row>
    <row r="1266" spans="1:9" ht="21" hidden="1" customHeight="1">
      <c r="A1266" s="29"/>
      <c r="B1266" s="42"/>
      <c r="C1266" s="110"/>
      <c r="D1266" s="109"/>
      <c r="E1266" s="109"/>
      <c r="F1266" s="3"/>
      <c r="G1266" s="3"/>
      <c r="H1266" s="3"/>
      <c r="I1266" s="3"/>
    </row>
    <row r="1267" spans="1:9" ht="21" hidden="1" customHeight="1">
      <c r="A1267" s="29"/>
      <c r="B1267" s="42"/>
      <c r="C1267" s="110"/>
      <c r="D1267" s="109"/>
      <c r="E1267" s="109"/>
      <c r="F1267" s="3"/>
      <c r="G1267" s="3"/>
      <c r="H1267" s="3"/>
      <c r="I1267" s="3"/>
    </row>
    <row r="1268" spans="1:9" ht="21" hidden="1" customHeight="1">
      <c r="A1268" s="29"/>
      <c r="B1268" s="42"/>
      <c r="C1268" s="110"/>
      <c r="D1268" s="109"/>
      <c r="E1268" s="109"/>
      <c r="F1268" s="3"/>
      <c r="G1268" s="3"/>
      <c r="H1268" s="3"/>
      <c r="I1268" s="3"/>
    </row>
    <row r="1269" spans="1:9" ht="21" hidden="1" customHeight="1">
      <c r="A1269" s="29"/>
      <c r="B1269" s="58"/>
      <c r="C1269" s="110"/>
      <c r="D1269" s="109"/>
      <c r="E1269" s="109"/>
      <c r="F1269" s="3"/>
      <c r="G1269" s="3"/>
      <c r="H1269" s="3"/>
      <c r="I1269" s="3"/>
    </row>
    <row r="1270" spans="1:9" ht="21" hidden="1" customHeight="1">
      <c r="A1270" s="29"/>
      <c r="B1270" s="58"/>
      <c r="C1270" s="110"/>
      <c r="D1270" s="109"/>
      <c r="E1270" s="109"/>
      <c r="F1270" s="3"/>
      <c r="G1270" s="3"/>
      <c r="H1270" s="3"/>
      <c r="I1270" s="3"/>
    </row>
    <row r="1271" spans="1:9" ht="21" hidden="1" customHeight="1">
      <c r="A1271" s="29"/>
      <c r="B1271" s="58"/>
      <c r="C1271" s="110"/>
      <c r="D1271" s="109"/>
      <c r="E1271" s="109"/>
      <c r="F1271" s="3"/>
      <c r="G1271" s="3"/>
      <c r="H1271" s="3"/>
      <c r="I1271" s="3"/>
    </row>
    <row r="1272" spans="1:9" ht="54.75" hidden="1" customHeight="1">
      <c r="A1272" s="29"/>
      <c r="B1272" s="58"/>
      <c r="C1272" s="110"/>
      <c r="D1272" s="109"/>
      <c r="E1272" s="109"/>
      <c r="F1272" s="3"/>
      <c r="G1272" s="3"/>
      <c r="H1272" s="3"/>
      <c r="I1272" s="3"/>
    </row>
    <row r="1273" spans="1:9" ht="21.75" hidden="1" customHeight="1">
      <c r="A1273" s="29"/>
      <c r="B1273" s="58"/>
      <c r="C1273" s="110"/>
      <c r="D1273" s="109"/>
      <c r="E1273" s="109"/>
      <c r="F1273" s="3"/>
      <c r="G1273" s="3"/>
      <c r="H1273" s="3"/>
      <c r="I1273" s="3"/>
    </row>
    <row r="1274" spans="1:9" ht="21" hidden="1" customHeight="1">
      <c r="A1274" s="29"/>
      <c r="B1274" s="58"/>
      <c r="C1274" s="110"/>
      <c r="D1274" s="109"/>
      <c r="E1274" s="109"/>
      <c r="F1274" s="3"/>
      <c r="G1274" s="3"/>
      <c r="H1274" s="3"/>
      <c r="I1274" s="3"/>
    </row>
    <row r="1275" spans="1:9" ht="21" hidden="1" customHeight="1">
      <c r="A1275" s="29"/>
      <c r="B1275" s="58"/>
      <c r="C1275" s="110"/>
      <c r="D1275" s="109"/>
      <c r="E1275" s="109"/>
      <c r="F1275" s="3"/>
      <c r="G1275" s="3"/>
      <c r="H1275" s="3"/>
      <c r="I1275" s="3"/>
    </row>
    <row r="1276" spans="1:9" ht="21" hidden="1" customHeight="1">
      <c r="A1276" s="29"/>
      <c r="B1276" s="58"/>
      <c r="C1276" s="110"/>
      <c r="D1276" s="109"/>
      <c r="E1276" s="109"/>
      <c r="F1276" s="3"/>
      <c r="G1276" s="3"/>
      <c r="H1276" s="3"/>
      <c r="I1276" s="3"/>
    </row>
    <row r="1277" spans="1:9" ht="21" hidden="1" customHeight="1">
      <c r="A1277" s="29"/>
      <c r="B1277" s="58"/>
      <c r="C1277" s="110"/>
      <c r="D1277" s="109"/>
      <c r="E1277" s="109"/>
      <c r="F1277" s="3"/>
      <c r="G1277" s="3"/>
      <c r="H1277" s="3"/>
      <c r="I1277" s="3"/>
    </row>
    <row r="1278" spans="1:9" ht="21" hidden="1" customHeight="1">
      <c r="A1278" s="29"/>
      <c r="B1278" s="58"/>
      <c r="C1278" s="110"/>
      <c r="D1278" s="109"/>
      <c r="E1278" s="109"/>
      <c r="F1278" s="3"/>
      <c r="G1278" s="3"/>
      <c r="H1278" s="3"/>
      <c r="I1278" s="3"/>
    </row>
    <row r="1279" spans="1:9" ht="21" hidden="1" customHeight="1">
      <c r="A1279" s="29"/>
      <c r="B1279" s="58"/>
      <c r="C1279" s="110"/>
      <c r="D1279" s="109"/>
      <c r="E1279" s="109"/>
      <c r="F1279" s="3"/>
      <c r="G1279" s="3"/>
      <c r="H1279" s="3"/>
      <c r="I1279" s="3"/>
    </row>
    <row r="1280" spans="1:9" ht="21" hidden="1" customHeight="1">
      <c r="A1280" s="29"/>
      <c r="B1280" s="43"/>
      <c r="C1280" s="110"/>
      <c r="D1280" s="109"/>
      <c r="E1280" s="109"/>
      <c r="F1280" s="3"/>
      <c r="G1280" s="3"/>
      <c r="H1280" s="3"/>
      <c r="I1280" s="3"/>
    </row>
    <row r="1281" spans="1:9" ht="21" hidden="1" customHeight="1">
      <c r="A1281" s="29"/>
      <c r="B1281" s="42"/>
      <c r="C1281" s="110"/>
      <c r="D1281" s="109"/>
      <c r="E1281" s="109"/>
      <c r="F1281" s="3"/>
      <c r="G1281" s="3"/>
      <c r="H1281" s="3"/>
      <c r="I1281" s="3"/>
    </row>
    <row r="1282" spans="1:9" ht="21" hidden="1" customHeight="1">
      <c r="A1282" s="29"/>
      <c r="B1282" s="42"/>
      <c r="C1282" s="110"/>
      <c r="D1282" s="109"/>
      <c r="E1282" s="109"/>
      <c r="F1282" s="3"/>
      <c r="G1282" s="3"/>
      <c r="H1282" s="3"/>
      <c r="I1282" s="3"/>
    </row>
    <row r="1283" spans="1:9" ht="21" hidden="1" customHeight="1">
      <c r="A1283" s="29"/>
      <c r="B1283" s="42"/>
      <c r="C1283" s="110"/>
      <c r="D1283" s="109"/>
      <c r="E1283" s="109"/>
      <c r="F1283" s="3"/>
      <c r="G1283" s="3"/>
      <c r="H1283" s="3"/>
      <c r="I1283" s="3"/>
    </row>
    <row r="1284" spans="1:9" ht="24" hidden="1" customHeight="1">
      <c r="A1284" s="29"/>
      <c r="B1284" s="42"/>
      <c r="C1284" s="110"/>
      <c r="D1284" s="109"/>
      <c r="E1284" s="109"/>
      <c r="F1284" s="3"/>
      <c r="G1284" s="3"/>
      <c r="H1284" s="3"/>
      <c r="I1284" s="3"/>
    </row>
    <row r="1285" spans="1:9" ht="24" hidden="1" customHeight="1">
      <c r="A1285" s="29"/>
      <c r="B1285" s="42"/>
      <c r="C1285" s="110"/>
      <c r="D1285" s="109"/>
      <c r="E1285" s="109"/>
      <c r="F1285" s="3"/>
      <c r="G1285" s="3"/>
      <c r="H1285" s="3"/>
      <c r="I1285" s="3"/>
    </row>
    <row r="1286" spans="1:9" ht="24" customHeight="1">
      <c r="A1286" s="29"/>
      <c r="B1286" s="23" t="s">
        <v>58</v>
      </c>
      <c r="C1286" s="102">
        <f>SUM(C1287:C1298)</f>
        <v>0</v>
      </c>
      <c r="D1286" s="102">
        <f>D1287+D1288+D1289+D1290+D1291+D1292+D1293</f>
        <v>0</v>
      </c>
      <c r="E1286" s="102">
        <f>E1287+E1288+E1289+E1290+E1291+E1292+E1293</f>
        <v>0</v>
      </c>
      <c r="F1286" s="3"/>
      <c r="G1286" s="3"/>
      <c r="H1286" s="3"/>
      <c r="I1286" s="3"/>
    </row>
    <row r="1287" spans="1:9" ht="18" customHeight="1">
      <c r="A1287" s="29"/>
      <c r="B1287" s="178" t="s">
        <v>257</v>
      </c>
      <c r="C1287" s="173">
        <v>-10</v>
      </c>
      <c r="D1287" s="174"/>
      <c r="E1287" s="174"/>
      <c r="F1287" s="3"/>
      <c r="G1287" s="3"/>
      <c r="H1287" s="3"/>
      <c r="I1287" s="3"/>
    </row>
    <row r="1288" spans="1:9" ht="18" customHeight="1">
      <c r="A1288" s="29"/>
      <c r="B1288" s="178" t="s">
        <v>258</v>
      </c>
      <c r="C1288" s="173">
        <v>10</v>
      </c>
      <c r="D1288" s="173"/>
      <c r="E1288" s="173"/>
      <c r="F1288" s="3"/>
      <c r="G1288" s="3"/>
      <c r="H1288" s="3"/>
      <c r="I1288" s="3"/>
    </row>
    <row r="1289" spans="1:9" ht="18" hidden="1" customHeight="1">
      <c r="A1289" s="29"/>
      <c r="B1289" s="42"/>
      <c r="C1289" s="109"/>
      <c r="D1289" s="109"/>
      <c r="E1289" s="109"/>
      <c r="F1289" s="3"/>
      <c r="G1289" s="3"/>
      <c r="H1289" s="3"/>
      <c r="I1289" s="3"/>
    </row>
    <row r="1290" spans="1:9" ht="18" hidden="1" customHeight="1">
      <c r="A1290" s="29"/>
      <c r="B1290" s="42"/>
      <c r="C1290" s="109"/>
      <c r="D1290" s="109"/>
      <c r="E1290" s="109"/>
      <c r="F1290" s="3"/>
      <c r="G1290" s="3"/>
      <c r="H1290" s="3"/>
      <c r="I1290" s="3"/>
    </row>
    <row r="1291" spans="1:9" ht="26.25" hidden="1" customHeight="1">
      <c r="A1291" s="29"/>
      <c r="B1291" s="42"/>
      <c r="C1291" s="109"/>
      <c r="D1291" s="109"/>
      <c r="E1291" s="109"/>
      <c r="F1291" s="3"/>
      <c r="G1291" s="3"/>
      <c r="H1291" s="3"/>
      <c r="I1291" s="3"/>
    </row>
    <row r="1292" spans="1:9" ht="18" hidden="1" customHeight="1">
      <c r="A1292" s="29"/>
      <c r="B1292" s="42"/>
      <c r="C1292" s="109"/>
      <c r="D1292" s="109"/>
      <c r="E1292" s="109"/>
      <c r="F1292" s="3"/>
      <c r="G1292" s="3"/>
      <c r="H1292" s="3"/>
      <c r="I1292" s="3"/>
    </row>
    <row r="1293" spans="1:9" ht="18" hidden="1" customHeight="1">
      <c r="A1293" s="29"/>
      <c r="B1293" s="42"/>
      <c r="C1293" s="109"/>
      <c r="D1293" s="109"/>
      <c r="E1293" s="109"/>
      <c r="F1293" s="3"/>
      <c r="G1293" s="3"/>
      <c r="H1293" s="3"/>
      <c r="I1293" s="3"/>
    </row>
    <row r="1294" spans="1:9" s="132" customFormat="1" ht="18" hidden="1" customHeight="1">
      <c r="A1294" s="29"/>
      <c r="B1294" s="16"/>
      <c r="C1294" s="156"/>
      <c r="D1294" s="109"/>
      <c r="E1294" s="109"/>
      <c r="F1294" s="131"/>
      <c r="G1294" s="131"/>
      <c r="H1294" s="131"/>
      <c r="I1294" s="131"/>
    </row>
    <row r="1295" spans="1:9" ht="18" hidden="1" customHeight="1">
      <c r="A1295" s="29"/>
      <c r="B1295" s="16"/>
      <c r="C1295" s="179"/>
      <c r="D1295" s="109"/>
      <c r="E1295" s="109"/>
      <c r="F1295" s="3"/>
      <c r="G1295" s="3"/>
      <c r="H1295" s="3"/>
      <c r="I1295" s="3"/>
    </row>
    <row r="1296" spans="1:9" ht="18" hidden="1" customHeight="1">
      <c r="A1296" s="29"/>
      <c r="B1296" s="16"/>
      <c r="C1296" s="148"/>
      <c r="D1296" s="109"/>
      <c r="E1296" s="109"/>
      <c r="F1296" s="3"/>
      <c r="G1296" s="3"/>
      <c r="H1296" s="3"/>
      <c r="I1296" s="3"/>
    </row>
    <row r="1297" spans="1:9" ht="18" hidden="1" customHeight="1">
      <c r="A1297" s="29"/>
      <c r="B1297" s="16"/>
      <c r="C1297" s="148"/>
      <c r="D1297" s="109"/>
      <c r="E1297" s="109"/>
      <c r="F1297" s="3"/>
      <c r="G1297" s="3"/>
      <c r="H1297" s="3"/>
      <c r="I1297" s="3"/>
    </row>
    <row r="1298" spans="1:9" ht="18" hidden="1" customHeight="1">
      <c r="A1298" s="29"/>
      <c r="B1298" s="16"/>
      <c r="C1298" s="148"/>
      <c r="D1298" s="109"/>
      <c r="E1298" s="109"/>
      <c r="F1298" s="3"/>
      <c r="G1298" s="3"/>
      <c r="H1298" s="3"/>
      <c r="I1298" s="3"/>
    </row>
    <row r="1299" spans="1:9" ht="24" hidden="1" customHeight="1">
      <c r="A1299" s="29"/>
      <c r="B1299" s="46" t="s">
        <v>41</v>
      </c>
      <c r="C1299" s="109"/>
      <c r="D1299" s="109"/>
      <c r="E1299" s="109"/>
      <c r="F1299" s="3"/>
      <c r="G1299" s="3"/>
      <c r="H1299" s="3"/>
      <c r="I1299" s="3"/>
    </row>
    <row r="1300" spans="1:9" ht="22.5" hidden="1" customHeight="1">
      <c r="A1300" s="29"/>
      <c r="B1300" s="24" t="s">
        <v>42</v>
      </c>
      <c r="C1300" s="109"/>
      <c r="D1300" s="109"/>
      <c r="E1300" s="109"/>
      <c r="F1300" s="3"/>
      <c r="G1300" s="3"/>
      <c r="H1300" s="3"/>
      <c r="I1300" s="3"/>
    </row>
    <row r="1301" spans="1:9" ht="29.25" customHeight="1">
      <c r="A1301" s="142">
        <v>9</v>
      </c>
      <c r="B1301" s="59" t="s">
        <v>108</v>
      </c>
      <c r="C1301" s="102">
        <f>C1302</f>
        <v>0</v>
      </c>
      <c r="D1301" s="102">
        <f t="shared" ref="D1301:E1301" si="61">D1302</f>
        <v>0</v>
      </c>
      <c r="E1301" s="102">
        <f t="shared" si="61"/>
        <v>0</v>
      </c>
      <c r="F1301" s="3"/>
      <c r="G1301" s="3"/>
      <c r="H1301" s="3"/>
      <c r="I1301" s="3"/>
    </row>
    <row r="1302" spans="1:9" s="3" customFormat="1" ht="29.25" hidden="1" customHeight="1">
      <c r="A1302" s="142"/>
      <c r="B1302" s="46" t="s">
        <v>103</v>
      </c>
      <c r="C1302" s="102">
        <f>C1303+C1304+C1305</f>
        <v>0</v>
      </c>
      <c r="D1302" s="102">
        <f t="shared" ref="D1302:E1302" si="62">D1303+D1304+D1305</f>
        <v>0</v>
      </c>
      <c r="E1302" s="102">
        <f t="shared" si="62"/>
        <v>0</v>
      </c>
    </row>
    <row r="1303" spans="1:9" s="137" customFormat="1" ht="36" hidden="1" customHeight="1">
      <c r="A1303" s="143"/>
      <c r="B1303" s="24"/>
      <c r="C1303" s="109"/>
      <c r="D1303" s="109"/>
      <c r="E1303" s="109"/>
    </row>
    <row r="1304" spans="1:9" s="137" customFormat="1" ht="48" hidden="1" customHeight="1">
      <c r="A1304" s="143"/>
      <c r="B1304" s="24"/>
      <c r="C1304" s="109"/>
      <c r="D1304" s="109"/>
      <c r="E1304" s="109"/>
    </row>
    <row r="1305" spans="1:9" s="3" customFormat="1" ht="29.25" hidden="1" customHeight="1">
      <c r="A1305" s="142"/>
      <c r="B1305" s="47"/>
      <c r="C1305" s="109"/>
      <c r="D1305" s="109"/>
      <c r="E1305" s="109"/>
    </row>
    <row r="1306" spans="1:9" s="3" customFormat="1" ht="29.25" customHeight="1">
      <c r="A1306" s="142">
        <v>10</v>
      </c>
      <c r="B1306" s="59" t="s">
        <v>212</v>
      </c>
      <c r="C1306" s="102">
        <f>C1307</f>
        <v>40000</v>
      </c>
      <c r="D1306" s="102">
        <f t="shared" ref="D1306:E1307" si="63">D1307</f>
        <v>0</v>
      </c>
      <c r="E1306" s="102">
        <f t="shared" si="63"/>
        <v>0</v>
      </c>
    </row>
    <row r="1307" spans="1:9" s="3" customFormat="1" ht="29.25" customHeight="1">
      <c r="A1307" s="142"/>
      <c r="B1307" s="46" t="s">
        <v>52</v>
      </c>
      <c r="C1307" s="102">
        <f>C1308</f>
        <v>40000</v>
      </c>
      <c r="D1307" s="102">
        <f t="shared" si="63"/>
        <v>0</v>
      </c>
      <c r="E1307" s="102">
        <f t="shared" si="63"/>
        <v>0</v>
      </c>
    </row>
    <row r="1308" spans="1:9" s="3" customFormat="1" ht="29.25" customHeight="1">
      <c r="A1308" s="142"/>
      <c r="B1308" s="164" t="s">
        <v>213</v>
      </c>
      <c r="C1308" s="109">
        <v>40000</v>
      </c>
      <c r="D1308" s="109"/>
      <c r="E1308" s="109"/>
    </row>
    <row r="1309" spans="1:9" ht="26.25" customHeight="1">
      <c r="A1309" s="10"/>
      <c r="B1309" s="59" t="s">
        <v>43</v>
      </c>
      <c r="C1309" s="109">
        <v>44712.5</v>
      </c>
      <c r="D1309" s="109">
        <f t="shared" ref="D1309:E1309" si="64">D180-D182</f>
        <v>0</v>
      </c>
      <c r="E1309" s="109">
        <f t="shared" si="64"/>
        <v>0</v>
      </c>
      <c r="F1309" s="3"/>
      <c r="G1309" s="3"/>
      <c r="H1309" s="3"/>
      <c r="I1309" s="3"/>
    </row>
    <row r="1310" spans="1:9" ht="94.5" customHeight="1">
      <c r="A1310" s="5"/>
      <c r="B1310" s="60" t="s">
        <v>243</v>
      </c>
      <c r="C1310" s="109"/>
      <c r="D1310" s="105"/>
      <c r="E1310" s="105"/>
    </row>
    <row r="1311" spans="1:9" hidden="1">
      <c r="B1311" s="61"/>
      <c r="C1311" s="96"/>
    </row>
    <row r="1312" spans="1:9" hidden="1">
      <c r="C1312" s="96"/>
    </row>
    <row r="1313" spans="2:3">
      <c r="B1313" s="27" t="s">
        <v>63</v>
      </c>
      <c r="C1313" s="97"/>
    </row>
    <row r="1314" spans="2:3">
      <c r="B1314" s="27" t="s">
        <v>64</v>
      </c>
      <c r="C1314" s="97" t="s">
        <v>65</v>
      </c>
    </row>
  </sheetData>
  <mergeCells count="11">
    <mergeCell ref="A6:C6"/>
    <mergeCell ref="F654:I654"/>
    <mergeCell ref="A7:C7"/>
    <mergeCell ref="A9:C9"/>
    <mergeCell ref="A10:C10"/>
    <mergeCell ref="A11:C11"/>
    <mergeCell ref="A5:C5"/>
    <mergeCell ref="A1:C1"/>
    <mergeCell ref="A2:C2"/>
    <mergeCell ref="A3:C3"/>
    <mergeCell ref="A4:C4"/>
  </mergeCells>
  <phoneticPr fontId="0" type="noConversion"/>
  <pageMargins left="0.15748031496062992" right="0.19685039370078741" top="0.15748031496062992" bottom="0.31496062992125984" header="0.15748031496062992" footer="0.31496062992125984"/>
  <pageSetup paperSize="9" scale="71" fitToHeight="14" orientation="portrait" horizontalDpi="180" verticalDpi="180" r:id="rId1"/>
  <rowBreaks count="1" manualBreakCount="1">
    <brk id="93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5"/>
  <sheetViews>
    <sheetView topLeftCell="C1" workbookViewId="0">
      <selection activeCell="P4" sqref="P4"/>
    </sheetView>
  </sheetViews>
  <sheetFormatPr defaultRowHeight="15"/>
  <cols>
    <col min="1" max="1" width="0" hidden="1" customWidth="1"/>
    <col min="3" max="11" width="14.85546875" customWidth="1"/>
    <col min="12" max="14" width="14" customWidth="1"/>
    <col min="15" max="23" width="19.28515625" customWidth="1"/>
    <col min="24" max="24" width="18.5703125" customWidth="1"/>
    <col min="25" max="25" width="14.28515625" customWidth="1"/>
    <col min="26" max="26" width="20.5703125" customWidth="1"/>
    <col min="27" max="27" width="15.42578125" customWidth="1"/>
    <col min="28" max="28" width="5.28515625" customWidth="1"/>
    <col min="29" max="29" width="11.42578125" bestFit="1" customWidth="1"/>
  </cols>
  <sheetData>
    <row r="1" spans="1:33" ht="27.75" customHeight="1">
      <c r="C1" s="197" t="s">
        <v>161</v>
      </c>
      <c r="D1" s="197"/>
      <c r="E1" s="197"/>
      <c r="F1" s="197" t="s">
        <v>167</v>
      </c>
      <c r="G1" s="197"/>
      <c r="H1" s="197"/>
      <c r="I1" s="197" t="s">
        <v>215</v>
      </c>
      <c r="J1" s="197"/>
      <c r="K1" s="197"/>
      <c r="L1" s="197" t="s">
        <v>121</v>
      </c>
      <c r="M1" s="197"/>
      <c r="N1" s="197"/>
      <c r="O1" s="197" t="s">
        <v>129</v>
      </c>
      <c r="P1" s="197"/>
      <c r="Q1" s="197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33" ht="27.75" customHeight="1">
      <c r="C2" s="81">
        <v>2020</v>
      </c>
      <c r="D2" s="81">
        <v>2021</v>
      </c>
      <c r="E2" s="81">
        <v>2022</v>
      </c>
      <c r="F2" s="81">
        <v>2020</v>
      </c>
      <c r="G2" s="81">
        <v>2021</v>
      </c>
      <c r="H2" s="81">
        <v>2022</v>
      </c>
      <c r="I2" s="81">
        <v>2020</v>
      </c>
      <c r="J2" s="81">
        <v>2021</v>
      </c>
      <c r="K2" s="81">
        <v>2022</v>
      </c>
      <c r="L2" s="81">
        <v>2020</v>
      </c>
      <c r="M2" s="81">
        <v>2021</v>
      </c>
      <c r="N2" s="81">
        <v>2022</v>
      </c>
      <c r="O2" s="81">
        <v>2020</v>
      </c>
      <c r="P2" s="81">
        <v>2021</v>
      </c>
      <c r="Q2" s="81">
        <v>2022</v>
      </c>
      <c r="R2" s="1"/>
      <c r="S2" s="1"/>
      <c r="T2" s="1"/>
      <c r="U2" s="1"/>
      <c r="V2" s="1"/>
      <c r="W2" s="1"/>
      <c r="X2" s="1"/>
      <c r="Y2" s="1"/>
      <c r="Z2" s="1"/>
      <c r="AA2" s="1"/>
    </row>
    <row r="3" spans="1:33">
      <c r="A3" s="18"/>
      <c r="B3" s="18" t="s">
        <v>48</v>
      </c>
      <c r="C3" s="65">
        <v>1133815.3</v>
      </c>
      <c r="D3" s="65">
        <v>1125131</v>
      </c>
      <c r="E3" s="65">
        <v>1142545.1000000001</v>
      </c>
      <c r="F3" s="65">
        <v>1136570</v>
      </c>
      <c r="G3" s="65">
        <v>1125131</v>
      </c>
      <c r="H3" s="65">
        <v>1142545.1000000001</v>
      </c>
      <c r="I3" s="65">
        <v>1135530.6000000001</v>
      </c>
      <c r="J3" s="65">
        <v>1125131</v>
      </c>
      <c r="K3" s="65">
        <v>1142545.1000000001</v>
      </c>
      <c r="L3" s="82">
        <f>Пояснительная!C180</f>
        <v>102224.11840000001</v>
      </c>
      <c r="M3" s="65">
        <f>Пояснительная!D180</f>
        <v>16209.300000000001</v>
      </c>
      <c r="N3" s="65">
        <f>Пояснительная!E180</f>
        <v>16218.000000000002</v>
      </c>
      <c r="O3" s="160">
        <f>I3+L3</f>
        <v>1237754.7184000001</v>
      </c>
      <c r="P3" s="160">
        <f>J3+M3</f>
        <v>1141340.3</v>
      </c>
      <c r="Q3" s="160">
        <f t="shared" ref="Q3" si="0">K3+N3</f>
        <v>1158763.1000000001</v>
      </c>
      <c r="R3" s="19">
        <v>1135530.6000000001</v>
      </c>
      <c r="S3" s="19">
        <v>13147.484</v>
      </c>
      <c r="T3" s="19">
        <f>R3+S3</f>
        <v>1148678.084</v>
      </c>
      <c r="U3" s="19">
        <v>1040026</v>
      </c>
      <c r="V3" s="19"/>
      <c r="W3" s="19"/>
      <c r="X3" s="19"/>
      <c r="Y3" s="19"/>
      <c r="Z3" s="41"/>
      <c r="AA3" s="19"/>
      <c r="AB3" s="18"/>
      <c r="AC3" s="18"/>
      <c r="AD3" s="18"/>
      <c r="AE3" s="18"/>
      <c r="AF3" s="18"/>
      <c r="AG3" s="18"/>
    </row>
    <row r="4" spans="1:33">
      <c r="A4" s="18"/>
      <c r="B4" s="18"/>
      <c r="C4" s="65"/>
      <c r="D4" s="65"/>
      <c r="E4" s="65"/>
      <c r="F4" s="65"/>
      <c r="G4" s="65"/>
      <c r="H4" s="65"/>
      <c r="I4" s="65"/>
      <c r="J4" s="65"/>
      <c r="K4" s="65"/>
      <c r="L4" s="82"/>
      <c r="M4" s="65"/>
      <c r="N4" s="65"/>
      <c r="O4" s="160"/>
      <c r="P4" s="82"/>
      <c r="Q4" s="82"/>
      <c r="R4" s="19"/>
      <c r="S4" s="19"/>
      <c r="T4" s="19"/>
      <c r="U4" s="19"/>
      <c r="V4" s="19"/>
      <c r="W4" s="19"/>
      <c r="X4" s="18"/>
      <c r="Y4" s="18"/>
      <c r="Z4" s="41"/>
      <c r="AA4" s="19"/>
      <c r="AB4" s="18"/>
      <c r="AC4" s="18"/>
      <c r="AD4" s="18"/>
      <c r="AE4" s="18"/>
      <c r="AF4" s="18"/>
      <c r="AG4" s="18"/>
    </row>
    <row r="5" spans="1:33">
      <c r="A5" s="18"/>
      <c r="B5" s="18" t="s">
        <v>49</v>
      </c>
      <c r="C5" s="65">
        <v>1146315.3</v>
      </c>
      <c r="D5" s="65">
        <v>1140131</v>
      </c>
      <c r="E5" s="65">
        <v>1157545.1000000001</v>
      </c>
      <c r="F5" s="65">
        <v>1172680.6000000001</v>
      </c>
      <c r="G5" s="65">
        <v>1140131</v>
      </c>
      <c r="H5" s="65">
        <v>1157545.1000000001</v>
      </c>
      <c r="I5" s="65">
        <v>1171641.2</v>
      </c>
      <c r="J5" s="65">
        <v>1140131</v>
      </c>
      <c r="K5" s="65">
        <v>1157545.1000000001</v>
      </c>
      <c r="L5" s="82">
        <f>Пояснительная!C182</f>
        <v>110645.59999999999</v>
      </c>
      <c r="M5" s="65">
        <f>Пояснительная!D182</f>
        <v>16209.3</v>
      </c>
      <c r="N5" s="65">
        <f>Пояснительная!E182</f>
        <v>16218.000000000002</v>
      </c>
      <c r="O5" s="160">
        <f>I5+L5</f>
        <v>1282286.8</v>
      </c>
      <c r="P5" s="160">
        <f t="shared" ref="P5:Q5" si="1">J5+M5</f>
        <v>1156340.3</v>
      </c>
      <c r="Q5" s="160">
        <f t="shared" si="1"/>
        <v>1173763.1000000001</v>
      </c>
      <c r="R5" s="19">
        <v>1171641.2</v>
      </c>
      <c r="S5" s="19">
        <v>26884.1</v>
      </c>
      <c r="T5" s="19">
        <f>R5+S5</f>
        <v>1198525.3</v>
      </c>
      <c r="U5" s="19">
        <v>1102797.7</v>
      </c>
      <c r="V5" s="19"/>
      <c r="W5" s="19"/>
      <c r="X5" s="19"/>
      <c r="Y5" s="19"/>
      <c r="Z5" s="41"/>
      <c r="AA5" s="19"/>
      <c r="AB5" s="18"/>
      <c r="AC5" s="18"/>
      <c r="AD5" s="18"/>
      <c r="AE5" s="18"/>
      <c r="AF5" s="18"/>
      <c r="AG5" s="18"/>
    </row>
    <row r="6" spans="1:33">
      <c r="A6" s="18"/>
      <c r="B6" s="18"/>
      <c r="C6" s="65"/>
      <c r="D6" s="65"/>
      <c r="E6" s="65"/>
      <c r="F6" s="65"/>
      <c r="G6" s="65"/>
      <c r="H6" s="65"/>
      <c r="I6" s="65"/>
      <c r="J6" s="65"/>
      <c r="K6" s="65"/>
      <c r="L6" s="82"/>
      <c r="M6" s="65"/>
      <c r="N6" s="65"/>
      <c r="O6" s="160"/>
      <c r="P6" s="65"/>
      <c r="Q6" s="65"/>
      <c r="R6" s="18"/>
      <c r="S6" s="18"/>
      <c r="T6" s="18"/>
      <c r="U6" s="18"/>
      <c r="V6" s="18"/>
      <c r="W6" s="18"/>
      <c r="X6" s="18"/>
      <c r="Y6" s="18"/>
      <c r="Z6" s="41"/>
      <c r="AA6" s="19"/>
      <c r="AB6" s="18"/>
      <c r="AC6" s="18"/>
      <c r="AD6" s="18"/>
      <c r="AE6" s="18"/>
      <c r="AF6" s="18"/>
      <c r="AG6" s="18"/>
    </row>
    <row r="7" spans="1:33">
      <c r="A7" s="18"/>
      <c r="B7" s="18" t="s">
        <v>50</v>
      </c>
      <c r="C7" s="65">
        <f t="shared" ref="C7:N7" si="2">C3-C5</f>
        <v>-12500</v>
      </c>
      <c r="D7" s="65">
        <f t="shared" si="2"/>
        <v>-15000</v>
      </c>
      <c r="E7" s="65">
        <f t="shared" si="2"/>
        <v>-15000</v>
      </c>
      <c r="F7" s="65">
        <f t="shared" si="2"/>
        <v>-36110.600000000093</v>
      </c>
      <c r="G7" s="65">
        <f t="shared" si="2"/>
        <v>-15000</v>
      </c>
      <c r="H7" s="65">
        <f t="shared" si="2"/>
        <v>-15000</v>
      </c>
      <c r="I7" s="65">
        <f t="shared" si="2"/>
        <v>-36110.59999999986</v>
      </c>
      <c r="J7" s="65">
        <f t="shared" si="2"/>
        <v>-15000</v>
      </c>
      <c r="K7" s="65">
        <f t="shared" si="2"/>
        <v>-15000</v>
      </c>
      <c r="L7" s="82">
        <f t="shared" si="2"/>
        <v>-8421.4815999999846</v>
      </c>
      <c r="M7" s="82">
        <f t="shared" si="2"/>
        <v>0</v>
      </c>
      <c r="N7" s="82">
        <f t="shared" si="2"/>
        <v>0</v>
      </c>
      <c r="O7" s="160">
        <f>O3-O5</f>
        <v>-44532.081599999918</v>
      </c>
      <c r="P7" s="65">
        <f>P3-P5</f>
        <v>-15000</v>
      </c>
      <c r="Q7" s="65">
        <f>Q3-Q5</f>
        <v>-15000</v>
      </c>
      <c r="R7" s="82">
        <f>R3-R5</f>
        <v>-36110.59999999986</v>
      </c>
      <c r="S7" s="18">
        <f>S3-S5</f>
        <v>-13736.615999999998</v>
      </c>
      <c r="T7" s="18">
        <f>R7+S7</f>
        <v>-49847.215999999855</v>
      </c>
      <c r="U7" s="18">
        <f>U3-U5</f>
        <v>-62771.699999999953</v>
      </c>
      <c r="V7" s="18"/>
      <c r="W7" s="19"/>
      <c r="X7" s="18"/>
      <c r="Y7" s="19"/>
      <c r="Z7" s="41"/>
      <c r="AA7" s="41"/>
      <c r="AB7" s="18"/>
      <c r="AC7" s="18"/>
      <c r="AD7" s="18"/>
      <c r="AE7" s="18"/>
      <c r="AF7" s="18"/>
      <c r="AG7" s="18"/>
    </row>
    <row r="8" spans="1:3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>
        <v>12500</v>
      </c>
      <c r="P8" s="18">
        <v>15000</v>
      </c>
      <c r="Q8" s="18">
        <v>15000</v>
      </c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>
        <f>C7-L7</f>
        <v>-4078.5184000000154</v>
      </c>
      <c r="P9" s="18">
        <f>P7+P8</f>
        <v>0</v>
      </c>
      <c r="Q9" s="18">
        <f>Q7+Q8</f>
        <v>0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3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</row>
    <row r="12" spans="1:3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3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</row>
    <row r="15" spans="1:33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</row>
  </sheetData>
  <mergeCells count="5">
    <mergeCell ref="C1:E1"/>
    <mergeCell ref="L1:N1"/>
    <mergeCell ref="O1:Q1"/>
    <mergeCell ref="F1:H1"/>
    <mergeCell ref="I1:K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15"/>
  <sheetViews>
    <sheetView view="pageBreakPreview" zoomScale="60" workbookViewId="0">
      <selection activeCell="D8" sqref="D8"/>
    </sheetView>
  </sheetViews>
  <sheetFormatPr defaultRowHeight="15"/>
  <cols>
    <col min="1" max="1" width="34.5703125" customWidth="1"/>
    <col min="2" max="2" width="15.28515625" customWidth="1"/>
    <col min="3" max="3" width="22.85546875" customWidth="1"/>
    <col min="4" max="4" width="13.28515625" customWidth="1"/>
    <col min="5" max="5" width="14.7109375" customWidth="1"/>
  </cols>
  <sheetData>
    <row r="3" spans="1:5" ht="15.75" thickBot="1">
      <c r="D3" t="s">
        <v>101</v>
      </c>
      <c r="E3" t="s">
        <v>102</v>
      </c>
    </row>
    <row r="4" spans="1:5" ht="36.75" customHeight="1" thickBot="1">
      <c r="A4" s="31" t="s">
        <v>80</v>
      </c>
      <c r="B4" s="34" t="s">
        <v>92</v>
      </c>
      <c r="C4" s="37">
        <v>70836.100000000006</v>
      </c>
      <c r="D4" s="38">
        <f>2000-125.7-89.8-36.9+41.6</f>
        <v>1789.1999999999998</v>
      </c>
      <c r="E4" s="40">
        <f>C4+D4</f>
        <v>72625.3</v>
      </c>
    </row>
    <row r="5" spans="1:5" ht="72" customHeight="1" thickBot="1">
      <c r="A5" s="32" t="s">
        <v>81</v>
      </c>
      <c r="B5" s="35" t="s">
        <v>93</v>
      </c>
      <c r="C5" s="37">
        <v>7441</v>
      </c>
      <c r="D5" s="38">
        <f>55.4</f>
        <v>55.4</v>
      </c>
      <c r="E5" s="40">
        <f t="shared" ref="E5:E15" si="0">C5+D5</f>
        <v>7496.4</v>
      </c>
    </row>
    <row r="6" spans="1:5" ht="35.25" customHeight="1" thickBot="1">
      <c r="A6" s="32" t="s">
        <v>82</v>
      </c>
      <c r="B6" s="35" t="s">
        <v>94</v>
      </c>
      <c r="C6" s="37">
        <v>61264.3</v>
      </c>
      <c r="D6" s="38">
        <f>-246.3+19.4-502+1625+18+2805.4</f>
        <v>3719.5</v>
      </c>
      <c r="E6" s="40">
        <f t="shared" si="0"/>
        <v>64983.8</v>
      </c>
    </row>
    <row r="7" spans="1:5" ht="43.5" customHeight="1" thickBot="1">
      <c r="A7" s="32" t="s">
        <v>83</v>
      </c>
      <c r="B7" s="35" t="s">
        <v>95</v>
      </c>
      <c r="C7" s="37">
        <v>24615.9</v>
      </c>
      <c r="D7" s="38">
        <f>1091.1+268+70-105.1</f>
        <v>1324</v>
      </c>
      <c r="E7" s="40">
        <f t="shared" si="0"/>
        <v>25939.9</v>
      </c>
    </row>
    <row r="8" spans="1:5" ht="27" customHeight="1" thickBot="1">
      <c r="A8" s="32" t="s">
        <v>84</v>
      </c>
      <c r="B8" s="35" t="s">
        <v>96</v>
      </c>
      <c r="C8" s="37">
        <v>307.39999999999998</v>
      </c>
      <c r="D8" s="38">
        <v>2.4</v>
      </c>
      <c r="E8" s="40">
        <f t="shared" si="0"/>
        <v>309.79999999999995</v>
      </c>
    </row>
    <row r="9" spans="1:5" ht="19.5" thickBot="1">
      <c r="A9" s="33" t="s">
        <v>85</v>
      </c>
      <c r="B9" s="36" t="s">
        <v>97</v>
      </c>
      <c r="C9" s="37">
        <v>514663.9</v>
      </c>
      <c r="D9" s="38">
        <f>668.2-1505.4+4608.3+6166.6+100-60.9-72.5+227.6+2948.7-5622.6+80</f>
        <v>7538.0000000000018</v>
      </c>
      <c r="E9" s="40">
        <f t="shared" si="0"/>
        <v>522201.9</v>
      </c>
    </row>
    <row r="10" spans="1:5" ht="25.5" customHeight="1" thickBot="1">
      <c r="A10" s="31" t="s">
        <v>86</v>
      </c>
      <c r="B10" s="34" t="s">
        <v>98</v>
      </c>
      <c r="C10" s="37">
        <v>59674.400000000001</v>
      </c>
      <c r="D10" s="38">
        <f>-1126.3+400-0.1+3985.8</f>
        <v>3259.4</v>
      </c>
      <c r="E10" s="40">
        <f t="shared" si="0"/>
        <v>62933.8</v>
      </c>
    </row>
    <row r="11" spans="1:5" ht="27" customHeight="1" thickBot="1">
      <c r="A11" s="32" t="s">
        <v>87</v>
      </c>
      <c r="B11" s="35" t="s">
        <v>99</v>
      </c>
      <c r="C11" s="37">
        <v>21166.400000000001</v>
      </c>
      <c r="D11" s="38">
        <f>129.3+17.7+846+175.5-175.5</f>
        <v>993</v>
      </c>
      <c r="E11" s="40">
        <f t="shared" si="0"/>
        <v>22159.4</v>
      </c>
    </row>
    <row r="12" spans="1:5" ht="27" customHeight="1" thickBot="1">
      <c r="A12" s="32" t="s">
        <v>88</v>
      </c>
      <c r="B12" s="35" t="s">
        <v>100</v>
      </c>
      <c r="C12" s="37">
        <v>314199.3</v>
      </c>
      <c r="D12" s="38">
        <f>2948.6-3112.9+6498.4+187</f>
        <v>6521.0999999999995</v>
      </c>
      <c r="E12" s="40">
        <f t="shared" si="0"/>
        <v>320720.39999999997</v>
      </c>
    </row>
    <row r="13" spans="1:5" ht="35.25" customHeight="1" thickBot="1">
      <c r="A13" s="32" t="s">
        <v>89</v>
      </c>
      <c r="B13" s="35">
        <v>11</v>
      </c>
      <c r="C13" s="37">
        <v>1464.9</v>
      </c>
      <c r="D13" s="38"/>
      <c r="E13" s="40">
        <f t="shared" si="0"/>
        <v>1464.9</v>
      </c>
    </row>
    <row r="14" spans="1:5" ht="22.5" customHeight="1">
      <c r="A14" s="33" t="s">
        <v>90</v>
      </c>
      <c r="B14" s="36">
        <v>14</v>
      </c>
      <c r="C14" s="37">
        <v>280</v>
      </c>
      <c r="D14" s="38">
        <f>919.4+762.7</f>
        <v>1682.1</v>
      </c>
      <c r="E14" s="40">
        <f t="shared" si="0"/>
        <v>1962.1</v>
      </c>
    </row>
    <row r="15" spans="1:5" ht="40.5" customHeight="1">
      <c r="A15" s="39" t="s">
        <v>91</v>
      </c>
      <c r="B15" s="39"/>
      <c r="C15" s="39">
        <f>SUM(C4:C14)</f>
        <v>1075913.6000000001</v>
      </c>
      <c r="D15" s="39">
        <f>SUM(D4:D14)</f>
        <v>26884.1</v>
      </c>
      <c r="E15" s="40">
        <f t="shared" si="0"/>
        <v>1102797.7000000002</v>
      </c>
    </row>
  </sheetData>
  <phoneticPr fontId="0" type="noConversion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Пояснительная</vt:lpstr>
      <vt:lpstr>Расчет дефиц</vt:lpstr>
      <vt:lpstr>Лист1</vt:lpstr>
      <vt:lpstr>Пояснительная!Область_печати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2019-04-18T06:48:22Z</cp:lastPrinted>
  <dcterms:created xsi:type="dcterms:W3CDTF">2006-09-28T05:33:49Z</dcterms:created>
  <dcterms:modified xsi:type="dcterms:W3CDTF">2020-07-13T10:53:33Z</dcterms:modified>
</cp:coreProperties>
</file>